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41"/>
  </bookViews>
  <sheets>
    <sheet name="Feuille1" sheetId="1" r:id="rId1"/>
  </sheets>
  <calcPr calcId="145621"/>
</workbook>
</file>

<file path=xl/calcChain.xml><?xml version="1.0" encoding="utf-8"?>
<calcChain xmlns="http://schemas.openxmlformats.org/spreadsheetml/2006/main">
  <c r="K42" i="1" l="1"/>
  <c r="K14" i="1"/>
  <c r="J9" i="1"/>
  <c r="K9" i="1"/>
  <c r="I14" i="1"/>
  <c r="L14" i="1" s="1"/>
  <c r="M14" i="1" s="1"/>
  <c r="I42" i="1"/>
  <c r="C69" i="1"/>
  <c r="C70" i="1"/>
  <c r="D70" i="1"/>
  <c r="H70" i="1"/>
  <c r="C71" i="1"/>
  <c r="D71" i="1"/>
  <c r="H71" i="1"/>
  <c r="C72" i="1"/>
  <c r="E72" i="1"/>
  <c r="F72" i="1"/>
  <c r="G72" i="1"/>
  <c r="H72" i="1"/>
  <c r="C73" i="1"/>
  <c r="F73" i="1"/>
  <c r="G73" i="1"/>
  <c r="C74" i="1"/>
  <c r="F74" i="1"/>
  <c r="G74" i="1"/>
  <c r="H74" i="1"/>
  <c r="C75" i="1"/>
  <c r="E75" i="1"/>
  <c r="G75" i="1"/>
  <c r="H75" i="1"/>
  <c r="C76" i="1"/>
  <c r="E76" i="1"/>
  <c r="F76" i="1"/>
  <c r="H76" i="1"/>
  <c r="C77" i="1"/>
  <c r="E77" i="1"/>
  <c r="G77" i="1"/>
  <c r="H77" i="1"/>
  <c r="C78" i="1"/>
  <c r="D78" i="1"/>
  <c r="E78" i="1"/>
  <c r="F78" i="1"/>
  <c r="H78" i="1"/>
  <c r="C79" i="1"/>
  <c r="E79" i="1"/>
  <c r="F79" i="1"/>
  <c r="G79" i="1"/>
  <c r="H79" i="1"/>
  <c r="H104" i="1" s="1"/>
  <c r="C80" i="1"/>
  <c r="D80" i="1"/>
  <c r="E80" i="1"/>
  <c r="H80" i="1"/>
  <c r="C81" i="1"/>
  <c r="E81" i="1"/>
  <c r="G81" i="1"/>
  <c r="H81" i="1"/>
  <c r="C84" i="1"/>
  <c r="D84" i="1"/>
  <c r="H84" i="1"/>
  <c r="C85" i="1"/>
  <c r="D85" i="1"/>
  <c r="H85" i="1"/>
  <c r="C86" i="1"/>
  <c r="D86" i="1"/>
  <c r="E86" i="1"/>
  <c r="F86" i="1"/>
  <c r="H86" i="1"/>
  <c r="C87" i="1"/>
  <c r="G87" i="1"/>
  <c r="C88" i="1"/>
  <c r="G88" i="1"/>
  <c r="C89" i="1"/>
  <c r="G89" i="1"/>
  <c r="C90" i="1"/>
  <c r="F90" i="1"/>
  <c r="C91" i="1"/>
  <c r="E91" i="1"/>
  <c r="C92" i="1"/>
  <c r="E92" i="1"/>
  <c r="C93" i="1"/>
  <c r="F93" i="1"/>
  <c r="G93" i="1"/>
  <c r="C94" i="1"/>
  <c r="F94" i="1"/>
  <c r="G94" i="1"/>
  <c r="C95" i="1"/>
  <c r="C96" i="1"/>
  <c r="E96" i="1"/>
  <c r="F96" i="1"/>
  <c r="C97" i="1"/>
  <c r="E97" i="1"/>
  <c r="F97" i="1"/>
  <c r="C98" i="1"/>
  <c r="G98" i="1"/>
  <c r="C99" i="1"/>
  <c r="D99" i="1"/>
  <c r="G99" i="1"/>
  <c r="C100" i="1"/>
  <c r="E100" i="1"/>
  <c r="F100" i="1"/>
  <c r="C101" i="1"/>
  <c r="E101" i="1"/>
  <c r="F101" i="1"/>
  <c r="D103" i="1"/>
  <c r="D104" i="1"/>
  <c r="G103" i="1" l="1"/>
  <c r="F104" i="1"/>
  <c r="L42" i="1"/>
  <c r="M42" i="1" s="1"/>
  <c r="D9" i="1"/>
  <c r="E104" i="1"/>
  <c r="H103" i="1"/>
  <c r="H9" i="1" s="1"/>
  <c r="G104" i="1"/>
  <c r="E103" i="1"/>
  <c r="F103" i="1"/>
  <c r="G9" i="1" l="1"/>
  <c r="G26" i="1" s="1"/>
  <c r="E9" i="1"/>
  <c r="E22" i="1" s="1"/>
  <c r="F9" i="1"/>
  <c r="F19" i="1" s="1"/>
  <c r="D16" i="1"/>
  <c r="D23" i="1"/>
  <c r="D25" i="1"/>
  <c r="D32" i="1"/>
  <c r="D46" i="1"/>
  <c r="D15" i="1"/>
  <c r="D31" i="1"/>
  <c r="D33" i="1"/>
  <c r="A8" i="1"/>
  <c r="H21" i="1"/>
  <c r="H16" i="1"/>
  <c r="H17" i="1"/>
  <c r="H20" i="1"/>
  <c r="H26" i="1"/>
  <c r="H32" i="1"/>
  <c r="H33" i="1"/>
  <c r="H19" i="1"/>
  <c r="H25" i="1"/>
  <c r="H15" i="1"/>
  <c r="H22" i="1"/>
  <c r="H23" i="1"/>
  <c r="H24" i="1"/>
  <c r="H31" i="1"/>
  <c r="E24" i="1" l="1"/>
  <c r="G24" i="1"/>
  <c r="E48" i="1"/>
  <c r="G40" i="1"/>
  <c r="E47" i="1"/>
  <c r="G46" i="1"/>
  <c r="G20" i="1"/>
  <c r="E20" i="1"/>
  <c r="G41" i="1"/>
  <c r="G17" i="1"/>
  <c r="G18" i="1"/>
  <c r="G19" i="1"/>
  <c r="I19" i="1" s="1"/>
  <c r="K19" i="1" s="1"/>
  <c r="G45" i="1"/>
  <c r="I45" i="1" s="1"/>
  <c r="K45" i="1" s="1"/>
  <c r="L45" i="1" s="1"/>
  <c r="M45" i="1" s="1"/>
  <c r="G34" i="1"/>
  <c r="I34" i="1" s="1"/>
  <c r="K34" i="1" s="1"/>
  <c r="L34" i="1" s="1"/>
  <c r="M34" i="1" s="1"/>
  <c r="G36" i="1"/>
  <c r="I36" i="1" s="1"/>
  <c r="K36" i="1" s="1"/>
  <c r="L36" i="1" s="1"/>
  <c r="M36" i="1" s="1"/>
  <c r="G35" i="1"/>
  <c r="I35" i="1" s="1"/>
  <c r="K35" i="1" s="1"/>
  <c r="L35" i="1" s="1"/>
  <c r="M35" i="1" s="1"/>
  <c r="G22" i="1"/>
  <c r="E39" i="1"/>
  <c r="I39" i="1" s="1"/>
  <c r="K39" i="1" s="1"/>
  <c r="L39" i="1" s="1"/>
  <c r="M39" i="1" s="1"/>
  <c r="E38" i="1"/>
  <c r="I38" i="1" s="1"/>
  <c r="K38" i="1" s="1"/>
  <c r="L38" i="1" s="1"/>
  <c r="M38" i="1" s="1"/>
  <c r="E25" i="1"/>
  <c r="I25" i="1" s="1"/>
  <c r="K25" i="1" s="1"/>
  <c r="E43" i="1"/>
  <c r="E33" i="1"/>
  <c r="E21" i="1"/>
  <c r="E23" i="1"/>
  <c r="E44" i="1"/>
  <c r="E26" i="1"/>
  <c r="I26" i="1" s="1"/>
  <c r="K26" i="1" s="1"/>
  <c r="E17" i="1"/>
  <c r="F44" i="1"/>
  <c r="F43" i="1"/>
  <c r="I43" i="1" s="1"/>
  <c r="F47" i="1"/>
  <c r="I47" i="1" s="1"/>
  <c r="F40" i="1"/>
  <c r="F18" i="1"/>
  <c r="F21" i="1"/>
  <c r="F33" i="1"/>
  <c r="I33" i="1" s="1"/>
  <c r="F48" i="1"/>
  <c r="I48" i="1" s="1"/>
  <c r="K48" i="1" s="1"/>
  <c r="L48" i="1" s="1"/>
  <c r="M48" i="1" s="1"/>
  <c r="F23" i="1"/>
  <c r="I23" i="1" s="1"/>
  <c r="K23" i="1" s="1"/>
  <c r="F24" i="1"/>
  <c r="I24" i="1" s="1"/>
  <c r="K24" i="1" s="1"/>
  <c r="F41" i="1"/>
  <c r="I41" i="1" s="1"/>
  <c r="F17" i="1"/>
  <c r="F37" i="1"/>
  <c r="I37" i="1" s="1"/>
  <c r="K37" i="1" s="1"/>
  <c r="L37" i="1" s="1"/>
  <c r="M37" i="1" s="1"/>
  <c r="I15" i="1"/>
  <c r="K15" i="1" s="1"/>
  <c r="L15" i="1" s="1"/>
  <c r="M15" i="1" s="1"/>
  <c r="I46" i="1"/>
  <c r="I16" i="1"/>
  <c r="K16" i="1" s="1"/>
  <c r="I32" i="1"/>
  <c r="I31" i="1"/>
  <c r="I22" i="1"/>
  <c r="K22" i="1" s="1"/>
  <c r="I40" i="1" l="1"/>
  <c r="K40" i="1" s="1"/>
  <c r="L40" i="1" s="1"/>
  <c r="M40" i="1" s="1"/>
  <c r="I17" i="1"/>
  <c r="K17" i="1" s="1"/>
  <c r="L17" i="1" s="1"/>
  <c r="M17" i="1" s="1"/>
  <c r="I18" i="1"/>
  <c r="K18" i="1" s="1"/>
  <c r="L18" i="1" s="1"/>
  <c r="M18" i="1" s="1"/>
  <c r="I20" i="1"/>
  <c r="K20" i="1" s="1"/>
  <c r="L20" i="1" s="1"/>
  <c r="M20" i="1" s="1"/>
  <c r="I21" i="1"/>
  <c r="K21" i="1" s="1"/>
  <c r="L21" i="1" s="1"/>
  <c r="M21" i="1" s="1"/>
  <c r="I44" i="1"/>
  <c r="K44" i="1" s="1"/>
  <c r="L44" i="1" s="1"/>
  <c r="M44" i="1" s="1"/>
  <c r="K32" i="1"/>
  <c r="L32" i="1" s="1"/>
  <c r="M32" i="1" s="1"/>
  <c r="K47" i="1"/>
  <c r="L47" i="1" s="1"/>
  <c r="K33" i="1"/>
  <c r="L33" i="1" s="1"/>
  <c r="M33" i="1" s="1"/>
  <c r="K41" i="1"/>
  <c r="L41" i="1" s="1"/>
  <c r="M41" i="1" s="1"/>
  <c r="K43" i="1"/>
  <c r="L43" i="1" s="1"/>
  <c r="M43" i="1" s="1"/>
  <c r="K46" i="1"/>
  <c r="L46" i="1" s="1"/>
  <c r="M46" i="1" s="1"/>
  <c r="K31" i="1"/>
  <c r="L31" i="1" s="1"/>
  <c r="M31" i="1" s="1"/>
  <c r="L16" i="1"/>
  <c r="M16" i="1" s="1"/>
  <c r="L19" i="1"/>
  <c r="M19" i="1" s="1"/>
  <c r="L23" i="1"/>
  <c r="M23" i="1" s="1"/>
  <c r="L26" i="1"/>
  <c r="M26" i="1" s="1"/>
  <c r="L22" i="1"/>
  <c r="M22" i="1" s="1"/>
  <c r="L25" i="1"/>
  <c r="M25" i="1" s="1"/>
  <c r="L24" i="1"/>
  <c r="M24" i="1" s="1"/>
  <c r="L9" i="1" l="1"/>
  <c r="M47" i="1"/>
  <c r="L8" i="1"/>
</calcChain>
</file>

<file path=xl/sharedStrings.xml><?xml version="1.0" encoding="utf-8"?>
<sst xmlns="http://schemas.openxmlformats.org/spreadsheetml/2006/main" count="178" uniqueCount="62">
  <si>
    <t>Jeu de rôle Naheulbeuk</t>
  </si>
  <si>
    <t>TABLEUR DE CREATION DE PERSONAGE ET DE TIRAGE SEMI-ALEATOIRE DES CARACTERISTIQES</t>
  </si>
  <si>
    <r>
      <t>3)</t>
    </r>
    <r>
      <rPr>
        <b/>
        <sz val="10"/>
        <rFont val="Arial"/>
        <family val="2"/>
      </rPr>
      <t xml:space="preserve"> Tapez un nombre ici :</t>
    </r>
  </si>
  <si>
    <r>
      <t>4)</t>
    </r>
    <r>
      <rPr>
        <b/>
        <sz val="10"/>
        <rFont val="Arial"/>
        <family val="2"/>
      </rPr>
      <t xml:space="preserve"> Notez ces caractéristiques sur votre fiche de peronnage</t>
    </r>
  </si>
  <si>
    <t>Courage</t>
  </si>
  <si>
    <t>Intelligence</t>
  </si>
  <si>
    <t>Charisme</t>
  </si>
  <si>
    <t>Adresse</t>
  </si>
  <si>
    <t>Force</t>
  </si>
  <si>
    <t>Points de Destin</t>
  </si>
  <si>
    <t>Or</t>
  </si>
  <si>
    <r>
      <t>5)</t>
    </r>
    <r>
      <rPr>
        <b/>
        <sz val="10"/>
        <rFont val="Arial"/>
        <family val="2"/>
      </rPr>
      <t xml:space="preserve"> Choisissez une origine, vous n'êtes pas obliger de prendre une de celles que vous avez cochées.</t>
    </r>
  </si>
  <si>
    <t>Forçage : x = OUI</t>
  </si>
  <si>
    <t>Origine</t>
  </si>
  <si>
    <t>Conditions</t>
  </si>
  <si>
    <t>Jouabilité</t>
  </si>
  <si>
    <t>Repaire</t>
  </si>
  <si>
    <t>Rappel</t>
  </si>
  <si>
    <t>Humain</t>
  </si>
  <si>
    <t>OK</t>
  </si>
  <si>
    <r>
      <t>1)</t>
    </r>
    <r>
      <rPr>
        <b/>
        <sz val="10"/>
        <rFont val="Arial"/>
        <family val="2"/>
      </rPr>
      <t xml:space="preserve"> Choisissez quelles origines vous voulez (si vous souhaitez une origine aléatoire, ne cochez rien ou cochez humain)</t>
    </r>
  </si>
  <si>
    <t>Barbare</t>
  </si>
  <si>
    <t>Nain</t>
  </si>
  <si>
    <t>Haut Elfe</t>
  </si>
  <si>
    <t>Demi-Elfe</t>
  </si>
  <si>
    <t>Elfe Sylvain</t>
  </si>
  <si>
    <t>Elfe Noir</t>
  </si>
  <si>
    <t>Orque</t>
  </si>
  <si>
    <t>Demi-Orque</t>
  </si>
  <si>
    <t>Gobelin</t>
  </si>
  <si>
    <t>Ogre</t>
  </si>
  <si>
    <t>Hobbit</t>
  </si>
  <si>
    <t>Gnôme</t>
  </si>
  <si>
    <r>
      <t>6)</t>
    </r>
    <r>
      <rPr>
        <b/>
        <sz val="10"/>
        <rFont val="Arial"/>
        <family val="2"/>
      </rPr>
      <t xml:space="preserve"> Choisissez un métier (ou non), vous n'êtes pas obligé de prendre un de ceux que vous avez cochés.</t>
    </r>
  </si>
  <si>
    <t>Métier</t>
  </si>
  <si>
    <t>Possibilité</t>
  </si>
  <si>
    <t>Guerrier</t>
  </si>
  <si>
    <r>
      <t>2)</t>
    </r>
    <r>
      <rPr>
        <b/>
        <sz val="10"/>
        <rFont val="Arial"/>
        <family val="2"/>
      </rPr>
      <t xml:space="preserve"> Choisissez quelles métiers vous voulez (si vous souhaitez un métier aléatoire, ne cochez rien ou cochez Tzinntch)</t>
    </r>
  </si>
  <si>
    <t>Gladiateur</t>
  </si>
  <si>
    <t>Paladin</t>
  </si>
  <si>
    <t>Ninja</t>
  </si>
  <si>
    <t>Assassin</t>
  </si>
  <si>
    <t>Voleur</t>
  </si>
  <si>
    <t>Prêtre</t>
  </si>
  <si>
    <t xml:space="preserve">Mage </t>
  </si>
  <si>
    <t>Sorcier</t>
  </si>
  <si>
    <t>Ranger</t>
  </si>
  <si>
    <t>Ménestrel</t>
  </si>
  <si>
    <t>Tzinntch</t>
  </si>
  <si>
    <t>Marchand</t>
  </si>
  <si>
    <t>Négociant</t>
  </si>
  <si>
    <t>Ingénieur</t>
  </si>
  <si>
    <t>Pirate</t>
  </si>
  <si>
    <t>Bourgeois</t>
  </si>
  <si>
    <t>Noble</t>
  </si>
  <si>
    <r>
      <t xml:space="preserve">7) </t>
    </r>
    <r>
      <rPr>
        <b/>
        <sz val="10"/>
        <rFont val="Arial"/>
        <family val="2"/>
      </rPr>
      <t>C'est maintenant terminé. Ce perso est près et vous n'avez pas à relancer 43 fois les dés pour avoir ce que vous voulez</t>
    </r>
  </si>
  <si>
    <t>Par MoiMagnus et pour POC (JDR Naheulbeuk)</t>
  </si>
  <si>
    <t>Ce tableau a été créé sur la base du tableau de Paul André, il a pour but de le compléter et non de le remplacer car certains joueurs voudrons toujours jeter de vrais dés</t>
  </si>
  <si>
    <t>ZONE A NE PAS MODIFIER POUR LE BON FONCTIONNEMENT DU FICHER</t>
  </si>
  <si>
    <t>Forcé :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</si>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</sst>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u/>
      <sz val="12"/>
      <color indexed="21"/>
      <name val="Arial"/>
      <family val="2"/>
    </font>
    <font>
      <b/>
      <sz val="20"/>
      <color indexed="12"/>
      <name val="Arial"/>
      <family val="2"/>
    </font>
    <font>
      <sz val="15"/>
      <name val="Arial"/>
      <family val="2"/>
    </font>
    <font>
      <b/>
      <i/>
      <sz val="15"/>
      <color indexed="10"/>
      <name val="Arial"/>
      <family val="2"/>
    </font>
    <font>
      <sz val="12"/>
      <color indexed="23"/>
      <name val="Arial"/>
      <family val="2"/>
    </font>
    <font>
      <sz val="12"/>
      <color indexed="30"/>
      <name val="Arial"/>
      <family val="2"/>
    </font>
    <font>
      <sz val="12"/>
      <color indexed="17"/>
      <name val="Arial"/>
      <family val="2"/>
    </font>
    <font>
      <sz val="12"/>
      <color indexed="29"/>
      <name val="Arial"/>
      <family val="2"/>
    </font>
    <font>
      <sz val="12"/>
      <color indexed="53"/>
      <name val="Arial"/>
      <family val="2"/>
    </font>
    <font>
      <sz val="12"/>
      <name val="Arial"/>
      <family val="2"/>
    </font>
    <font>
      <sz val="12"/>
      <color indexed="19"/>
      <name val="Arial"/>
      <family val="2"/>
    </font>
    <font>
      <sz val="12"/>
      <color indexed="13"/>
      <name val="Arial"/>
      <family val="2"/>
    </font>
    <font>
      <sz val="12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11"/>
      <name val="Arial"/>
      <family val="2"/>
    </font>
    <font>
      <b/>
      <sz val="11"/>
      <name val="Arial"/>
      <family val="2"/>
    </font>
    <font>
      <b/>
      <sz val="11"/>
      <color indexed="23"/>
      <name val="Arial"/>
      <family val="2"/>
    </font>
    <font>
      <b/>
      <sz val="11"/>
      <color indexed="30"/>
      <name val="Arial"/>
      <family val="2"/>
    </font>
    <font>
      <b/>
      <sz val="11"/>
      <color indexed="17"/>
      <name val="Arial"/>
      <family val="2"/>
    </font>
    <font>
      <b/>
      <sz val="11"/>
      <color indexed="29"/>
      <name val="Arial"/>
      <family val="2"/>
    </font>
    <font>
      <b/>
      <sz val="11"/>
      <color indexed="53"/>
      <name val="Arial"/>
      <family val="2"/>
    </font>
    <font>
      <b/>
      <sz val="11"/>
      <color indexed="25"/>
      <name val="Arial"/>
      <family val="2"/>
    </font>
    <font>
      <b/>
      <sz val="11"/>
      <color indexed="49"/>
      <name val="Arial"/>
      <family val="2"/>
    </font>
    <font>
      <sz val="10"/>
      <color indexed="11"/>
      <name val="Arial"/>
      <family val="2"/>
    </font>
    <font>
      <sz val="10"/>
      <color indexed="23"/>
      <name val="Arial"/>
      <family val="2"/>
    </font>
    <font>
      <sz val="10"/>
      <color indexed="30"/>
      <name val="Arial"/>
      <family val="2"/>
    </font>
    <font>
      <sz val="10"/>
      <color indexed="17"/>
      <name val="Arial"/>
      <family val="2"/>
    </font>
    <font>
      <sz val="10"/>
      <color indexed="29"/>
      <name val="Arial"/>
      <family val="2"/>
    </font>
    <font>
      <sz val="10"/>
      <color indexed="53"/>
      <name val="Arial"/>
      <family val="2"/>
    </font>
    <font>
      <sz val="10"/>
      <color indexed="25"/>
      <name val="Arial"/>
      <family val="2"/>
    </font>
    <font>
      <sz val="10"/>
      <color indexed="49"/>
      <name val="Arial"/>
      <family val="2"/>
    </font>
    <font>
      <b/>
      <sz val="11"/>
      <color indexed="38"/>
      <name val="Arial"/>
      <family val="2"/>
    </font>
    <font>
      <sz val="10"/>
      <color indexed="38"/>
      <name val="Arial"/>
      <family val="2"/>
    </font>
    <font>
      <u/>
      <sz val="10"/>
      <color indexed="20"/>
      <name val="Arial"/>
      <family val="2"/>
    </font>
    <font>
      <b/>
      <sz val="20"/>
      <color indexed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9"/>
        <bgColor indexed="26"/>
      </patternFill>
    </fill>
  </fills>
  <borders count="1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54"/>
      </left>
      <right style="medium">
        <color indexed="54"/>
      </right>
      <top style="medium">
        <color indexed="54"/>
      </top>
      <bottom style="medium">
        <color indexed="54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6"/>
      </left>
      <right/>
      <top/>
      <bottom style="thin">
        <color indexed="16"/>
      </bottom>
      <diagonal/>
    </border>
    <border>
      <left style="medium">
        <color indexed="16"/>
      </left>
      <right/>
      <top style="thin">
        <color indexed="16"/>
      </top>
      <bottom style="thin">
        <color indexed="16"/>
      </bottom>
      <diagonal/>
    </border>
    <border>
      <left style="medium">
        <color indexed="16"/>
      </left>
      <right/>
      <top style="thin">
        <color indexed="16"/>
      </top>
      <bottom style="medium">
        <color indexed="16"/>
      </bottom>
      <diagonal/>
    </border>
    <border>
      <left/>
      <right style="medium">
        <color indexed="16"/>
      </right>
      <top/>
      <bottom style="thin">
        <color indexed="16"/>
      </bottom>
      <diagonal/>
    </border>
    <border>
      <left/>
      <right style="medium">
        <color indexed="16"/>
      </right>
      <top style="thin">
        <color indexed="16"/>
      </top>
      <bottom style="thin">
        <color indexed="16"/>
      </bottom>
      <diagonal/>
    </border>
    <border>
      <left/>
      <right style="medium">
        <color indexed="16"/>
      </right>
      <top style="thin">
        <color indexed="16"/>
      </top>
      <bottom style="medium">
        <color indexed="16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 style="thin">
        <color indexed="16"/>
      </bottom>
      <diagonal/>
    </border>
    <border>
      <left style="medium">
        <color indexed="16"/>
      </left>
      <right style="medium">
        <color indexed="16"/>
      </right>
      <top style="thin">
        <color indexed="16"/>
      </top>
      <bottom style="thin">
        <color indexed="16"/>
      </bottom>
      <diagonal/>
    </border>
    <border>
      <left style="medium">
        <color indexed="16"/>
      </left>
      <right style="medium">
        <color indexed="16"/>
      </right>
      <top style="thin">
        <color indexed="16"/>
      </top>
      <bottom style="medium">
        <color indexed="16"/>
      </bottom>
      <diagonal/>
    </border>
    <border>
      <left style="medium">
        <color indexed="16"/>
      </left>
      <right style="medium">
        <color indexed="16"/>
      </right>
      <top/>
      <bottom style="thin">
        <color indexed="16"/>
      </bottom>
      <diagonal/>
    </border>
    <border>
      <left style="medium">
        <color indexed="16"/>
      </left>
      <right/>
      <top style="medium">
        <color indexed="16"/>
      </top>
      <bottom style="medium">
        <color indexed="16"/>
      </bottom>
      <diagonal/>
    </border>
    <border>
      <left/>
      <right style="medium">
        <color indexed="16"/>
      </right>
      <top style="medium">
        <color indexed="16"/>
      </top>
      <bottom style="medium">
        <color indexed="16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7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wrapText="1"/>
    </xf>
    <xf numFmtId="0" fontId="7" fillId="2" borderId="2" xfId="0" applyFont="1" applyFill="1" applyBorder="1"/>
    <xf numFmtId="0" fontId="8" fillId="2" borderId="2" xfId="0" applyNumberFormat="1" applyFont="1" applyFill="1" applyBorder="1"/>
    <xf numFmtId="0" fontId="9" fillId="2" borderId="2" xfId="0" applyNumberFormat="1" applyFont="1" applyFill="1" applyBorder="1"/>
    <xf numFmtId="0" fontId="10" fillId="2" borderId="2" xfId="0" applyFont="1" applyFill="1" applyBorder="1"/>
    <xf numFmtId="0" fontId="11" fillId="2" borderId="2" xfId="0" applyFont="1" applyFill="1" applyBorder="1"/>
    <xf numFmtId="0" fontId="12" fillId="0" borderId="0" xfId="0" applyFont="1"/>
    <xf numFmtId="0" fontId="13" fillId="2" borderId="2" xfId="0" applyFont="1" applyFill="1" applyBorder="1" applyAlignment="1">
      <alignment wrapText="1"/>
    </xf>
    <xf numFmtId="0" fontId="14" fillId="2" borderId="2" xfId="0" applyNumberFormat="1" applyFont="1" applyFill="1" applyBorder="1" applyAlignment="1">
      <alignment wrapText="1"/>
    </xf>
    <xf numFmtId="0" fontId="16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3" xfId="0" applyFont="1" applyBorder="1"/>
    <xf numFmtId="0" fontId="19" fillId="0" borderId="3" xfId="0" applyFont="1" applyBorder="1"/>
    <xf numFmtId="0" fontId="20" fillId="0" borderId="3" xfId="0" applyFont="1" applyBorder="1"/>
    <xf numFmtId="0" fontId="21" fillId="0" borderId="3" xfId="0" applyFont="1" applyBorder="1"/>
    <xf numFmtId="0" fontId="22" fillId="0" borderId="3" xfId="0" applyFont="1" applyBorder="1"/>
    <xf numFmtId="0" fontId="23" fillId="0" borderId="3" xfId="0" applyFont="1" applyBorder="1"/>
    <xf numFmtId="0" fontId="18" fillId="0" borderId="0" xfId="0" applyFont="1"/>
    <xf numFmtId="0" fontId="25" fillId="2" borderId="4" xfId="0" applyFont="1" applyFill="1" applyBorder="1"/>
    <xf numFmtId="0" fontId="18" fillId="0" borderId="0" xfId="0" applyFont="1" applyAlignment="1">
      <alignment horizontal="center"/>
    </xf>
    <xf numFmtId="0" fontId="26" fillId="2" borderId="0" xfId="0" applyFont="1" applyFill="1" applyAlignment="1">
      <alignment horizontal="center"/>
    </xf>
    <xf numFmtId="0" fontId="2" fillId="0" borderId="3" xfId="0" applyFont="1" applyBorder="1"/>
    <xf numFmtId="0" fontId="27" fillId="0" borderId="3" xfId="0" applyFont="1" applyBorder="1"/>
    <xf numFmtId="0" fontId="28" fillId="0" borderId="3" xfId="0" applyFont="1" applyBorder="1"/>
    <xf numFmtId="0" fontId="29" fillId="0" borderId="3" xfId="0" applyFont="1" applyBorder="1"/>
    <xf numFmtId="0" fontId="30" fillId="0" borderId="3" xfId="0" applyFont="1" applyBorder="1"/>
    <xf numFmtId="0" fontId="31" fillId="0" borderId="3" xfId="0" applyFont="1" applyBorder="1"/>
    <xf numFmtId="0" fontId="0" fillId="0" borderId="3" xfId="0" applyNumberFormat="1" applyBorder="1"/>
    <xf numFmtId="0" fontId="0" fillId="0" borderId="3" xfId="0" applyBorder="1"/>
    <xf numFmtId="0" fontId="38" fillId="2" borderId="1" xfId="0" applyFont="1" applyFill="1" applyBorder="1"/>
    <xf numFmtId="0" fontId="38" fillId="2" borderId="1" xfId="0" applyFont="1" applyFill="1" applyBorder="1" applyAlignment="1">
      <alignment horizontal="center"/>
    </xf>
    <xf numFmtId="0" fontId="38" fillId="2" borderId="1" xfId="0" applyFont="1" applyFill="1" applyBorder="1" applyAlignment="1">
      <alignment horizontal="right"/>
    </xf>
    <xf numFmtId="0" fontId="39" fillId="2" borderId="1" xfId="0" applyFont="1" applyFill="1" applyBorder="1"/>
    <xf numFmtId="0" fontId="39" fillId="2" borderId="1" xfId="0" applyFont="1" applyFill="1" applyBorder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0" xfId="0" applyFont="1"/>
    <xf numFmtId="0" fontId="37" fillId="0" borderId="1" xfId="0" applyFont="1" applyBorder="1" applyAlignment="1">
      <alignment horizontal="center"/>
    </xf>
    <xf numFmtId="0" fontId="5" fillId="0" borderId="5" xfId="0" applyFont="1" applyBorder="1"/>
    <xf numFmtId="0" fontId="32" fillId="0" borderId="6" xfId="0" applyFont="1" applyBorder="1"/>
    <xf numFmtId="0" fontId="32" fillId="0" borderId="7" xfId="0" applyFont="1" applyBorder="1"/>
    <xf numFmtId="0" fontId="32" fillId="0" borderId="8" xfId="0" applyFont="1" applyBorder="1"/>
    <xf numFmtId="0" fontId="33" fillId="2" borderId="9" xfId="0" applyFont="1" applyFill="1" applyBorder="1"/>
    <xf numFmtId="0" fontId="33" fillId="2" borderId="10" xfId="0" applyFont="1" applyFill="1" applyBorder="1"/>
    <xf numFmtId="0" fontId="33" fillId="2" borderId="11" xfId="0" applyFont="1" applyFill="1" applyBorder="1"/>
    <xf numFmtId="0" fontId="33" fillId="2" borderId="12" xfId="0" applyFont="1" applyFill="1" applyBorder="1"/>
    <xf numFmtId="0" fontId="33" fillId="2" borderId="13" xfId="0" applyFont="1" applyFill="1" applyBorder="1"/>
    <xf numFmtId="0" fontId="33" fillId="2" borderId="14" xfId="0" applyFont="1" applyFill="1" applyBorder="1"/>
    <xf numFmtId="0" fontId="35" fillId="0" borderId="7" xfId="0" applyFont="1" applyBorder="1"/>
    <xf numFmtId="0" fontId="35" fillId="0" borderId="8" xfId="0" applyFont="1" applyBorder="1"/>
    <xf numFmtId="0" fontId="35" fillId="0" borderId="6" xfId="0" applyFont="1" applyBorder="1"/>
    <xf numFmtId="0" fontId="33" fillId="2" borderId="15" xfId="0" applyFont="1" applyFill="1" applyBorder="1"/>
    <xf numFmtId="0" fontId="34" fillId="0" borderId="16" xfId="0" applyFont="1" applyBorder="1"/>
    <xf numFmtId="0" fontId="25" fillId="2" borderId="17" xfId="0" applyFont="1" applyFill="1" applyBorder="1"/>
    <xf numFmtId="0" fontId="24" fillId="0" borderId="16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AE00"/>
      <rgbColor rgb="00000080"/>
      <rgbColor rgb="00808000"/>
      <rgbColor rgb="00800080"/>
      <rgbColor rgb="00008080"/>
      <rgbColor rgb="00C0C0C0"/>
      <rgbColor rgb="009966CC"/>
      <rgbColor rgb="009999FF"/>
      <rgbColor rgb="00B84747"/>
      <rgbColor rgb="00FFFFCC"/>
      <rgbColor rgb="00CCFFFF"/>
      <rgbColor rgb="00660066"/>
      <rgbColor rgb="00FF9966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198A8A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DEB3D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"/>
  <sheetViews>
    <sheetView tabSelected="1" workbookViewId="0">
      <selection activeCell="A52" sqref="A52:M52"/>
    </sheetView>
  </sheetViews>
  <sheetFormatPr baseColWidth="10" defaultColWidth="11.5703125" defaultRowHeight="12.75" x14ac:dyDescent="0.2"/>
  <cols>
    <col min="1" max="1" width="18.5703125" customWidth="1"/>
    <col min="2" max="2" width="3.5703125" style="1" customWidth="1"/>
    <col min="4" max="4" width="10.28515625" customWidth="1"/>
    <col min="5" max="5" width="12.7109375" customWidth="1"/>
    <col min="6" max="6" width="11.28515625" customWidth="1"/>
    <col min="7" max="7" width="10.7109375" customWidth="1"/>
    <col min="12" max="12" width="16.140625" customWidth="1"/>
    <col min="14" max="14" width="19.5703125" customWidth="1"/>
  </cols>
  <sheetData>
    <row r="1" spans="1:15" x14ac:dyDescent="0.2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2"/>
      <c r="O1" s="2"/>
    </row>
    <row r="2" spans="1:15" ht="15.75" x14ac:dyDescent="0.25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4" spans="1:15" ht="26.25" x14ac:dyDescent="0.4">
      <c r="A4" s="49" t="s">
        <v>2</v>
      </c>
      <c r="B4" s="49"/>
      <c r="C4" s="49"/>
      <c r="D4" s="49"/>
      <c r="E4" s="55">
        <v>3</v>
      </c>
    </row>
    <row r="6" spans="1:15" ht="26.25" x14ac:dyDescent="0.4">
      <c r="A6" s="50" t="s">
        <v>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8" spans="1:15" s="8" customFormat="1" ht="30.6" customHeight="1" x14ac:dyDescent="0.2">
      <c r="A8" s="51" t="str">
        <f>IF(OR(D103&gt;D104,E103&gt;E104,F103&gt;F104,G103&gt;G104,H103&gt;H104),"ERREUR CAR FORÇAGE IMPOSSIBLE","")</f>
        <v/>
      </c>
      <c r="B8" s="51"/>
      <c r="C8" s="51"/>
      <c r="D8" s="3" t="s">
        <v>4</v>
      </c>
      <c r="E8" s="4" t="s">
        <v>5</v>
      </c>
      <c r="F8" s="5" t="s">
        <v>6</v>
      </c>
      <c r="G8" s="6" t="s">
        <v>7</v>
      </c>
      <c r="H8" s="7" t="s">
        <v>8</v>
      </c>
      <c r="J8" s="9" t="s">
        <v>9</v>
      </c>
      <c r="K8" s="10" t="s">
        <v>10</v>
      </c>
      <c r="L8" s="11" t="str">
        <f ca="1">IF(OR(L47="OK",L48="OK"),"Or si noble ou bourgeois","")</f>
        <v/>
      </c>
    </row>
    <row r="9" spans="1:15" s="17" customFormat="1" ht="30.6" customHeight="1" x14ac:dyDescent="0.2">
      <c r="A9" s="51"/>
      <c r="B9" s="51"/>
      <c r="C9" s="51"/>
      <c r="D9" s="12">
        <f ca="1">D103+INT((D104-D103+1)*RAND())</f>
        <v>9</v>
      </c>
      <c r="E9" s="13">
        <f ca="1">E103+INT((E104-E103+1)*RAND())</f>
        <v>11</v>
      </c>
      <c r="F9" s="14">
        <f ca="1">F103+INT((F104-F103+1)*RAND())</f>
        <v>10</v>
      </c>
      <c r="G9" s="15">
        <f ca="1">G103+INT((G104-G103+1)*RAND())</f>
        <v>12</v>
      </c>
      <c r="H9" s="16">
        <f ca="1">H103+INT((H104-H103+1)*RAND())</f>
        <v>10</v>
      </c>
      <c r="J9" s="18">
        <f ca="1">INT(4*RAND())</f>
        <v>0</v>
      </c>
      <c r="K9" s="19">
        <f ca="1">(2+INT(6*RAND())+INT(6*RAND()))*10</f>
        <v>90</v>
      </c>
      <c r="L9" s="11" t="str">
        <f ca="1">IF(OR(L48="OK",L47="OK"),(2+INT(6*RAND())+INT(6*RAND()))*10+(2+INT(6*RAND())+INT(6*RAND()))*10,"")</f>
        <v/>
      </c>
    </row>
    <row r="11" spans="1:15" ht="26.25" x14ac:dyDescent="0.4">
      <c r="A11" s="50" t="s">
        <v>11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5" ht="13.5" thickBot="1" x14ac:dyDescent="0.25"/>
    <row r="13" spans="1:15" s="28" customFormat="1" ht="17.45" customHeight="1" thickBot="1" x14ac:dyDescent="0.3">
      <c r="A13" s="20" t="s">
        <v>12</v>
      </c>
      <c r="B13" s="21"/>
      <c r="C13" s="22" t="s">
        <v>13</v>
      </c>
      <c r="D13" s="23" t="s">
        <v>4</v>
      </c>
      <c r="E13" s="24" t="s">
        <v>5</v>
      </c>
      <c r="F13" s="25" t="s">
        <v>6</v>
      </c>
      <c r="G13" s="26" t="s">
        <v>7</v>
      </c>
      <c r="H13" s="27" t="s">
        <v>8</v>
      </c>
      <c r="I13" s="22" t="s">
        <v>14</v>
      </c>
      <c r="K13" s="71" t="s">
        <v>15</v>
      </c>
      <c r="L13" s="29" t="s">
        <v>16</v>
      </c>
      <c r="M13" s="70" t="s">
        <v>17</v>
      </c>
      <c r="N13" s="30"/>
    </row>
    <row r="14" spans="1:15" ht="13.5" thickBot="1" x14ac:dyDescent="0.25">
      <c r="B14" s="31"/>
      <c r="C14" s="32" t="s">
        <v>18</v>
      </c>
      <c r="D14" s="33" t="s">
        <v>19</v>
      </c>
      <c r="E14" s="34" t="s">
        <v>19</v>
      </c>
      <c r="F14" s="35" t="s">
        <v>19</v>
      </c>
      <c r="G14" s="36" t="s">
        <v>19</v>
      </c>
      <c r="H14" s="37" t="s">
        <v>19</v>
      </c>
      <c r="I14" s="38" t="b">
        <f t="shared" ref="I14:I26" si="0">AND(D14="OK",E14="OK",F14="OK",G14="OK",H14="OK")</f>
        <v>1</v>
      </c>
      <c r="K14" s="56" t="str">
        <f>IF(I14,"Jouable","Non jouable")</f>
        <v>Jouable</v>
      </c>
      <c r="L14" s="62" t="str">
        <f t="shared" ref="L14:L26" si="1">IF(K14="Jouable","OK","")</f>
        <v>OK</v>
      </c>
      <c r="M14" s="59" t="str">
        <f t="shared" ref="M14:M26" si="2">IF(L14="OK",C14,"")</f>
        <v>Humain</v>
      </c>
    </row>
    <row r="15" spans="1:15" ht="12.75" customHeight="1" thickBot="1" x14ac:dyDescent="0.25">
      <c r="A15" s="52" t="s">
        <v>20</v>
      </c>
      <c r="B15" s="31"/>
      <c r="C15" s="32" t="s">
        <v>21</v>
      </c>
      <c r="D15" s="33" t="str">
        <f ca="1">IF(D9&gt;11,"OK","froussard")</f>
        <v>froussard</v>
      </c>
      <c r="E15" s="34" t="s">
        <v>19</v>
      </c>
      <c r="F15" s="35" t="s">
        <v>19</v>
      </c>
      <c r="G15" s="36" t="s">
        <v>19</v>
      </c>
      <c r="H15" s="37" t="str">
        <f ca="1">IF(H9&gt;12,"OK","mauviette")</f>
        <v>mauviette</v>
      </c>
      <c r="I15" s="38" t="b">
        <f t="shared" ca="1" si="0"/>
        <v>0</v>
      </c>
      <c r="K15" s="57" t="str">
        <f t="shared" ref="K15:K26" ca="1" si="3">IF(I15,"Jouable","Non jouable")</f>
        <v>Non jouable</v>
      </c>
      <c r="L15" s="63" t="str">
        <f t="shared" ca="1" si="1"/>
        <v/>
      </c>
      <c r="M15" s="60" t="str">
        <f t="shared" ca="1" si="2"/>
        <v/>
      </c>
    </row>
    <row r="16" spans="1:15" ht="13.5" thickBot="1" x14ac:dyDescent="0.25">
      <c r="A16" s="52"/>
      <c r="B16" s="31"/>
      <c r="C16" s="32" t="s">
        <v>22</v>
      </c>
      <c r="D16" s="33" t="str">
        <f ca="1">IF(D9&gt;10,"OK","froussard")</f>
        <v>froussard</v>
      </c>
      <c r="E16" s="34" t="s">
        <v>19</v>
      </c>
      <c r="F16" s="35" t="s">
        <v>19</v>
      </c>
      <c r="G16" s="36" t="s">
        <v>19</v>
      </c>
      <c r="H16" s="37" t="str">
        <f ca="1">IF(H9&gt;11,"OK","mauviette")</f>
        <v>mauviette</v>
      </c>
      <c r="I16" s="38" t="b">
        <f t="shared" ca="1" si="0"/>
        <v>0</v>
      </c>
      <c r="K16" s="57" t="str">
        <f t="shared" ca="1" si="3"/>
        <v>Non jouable</v>
      </c>
      <c r="L16" s="63" t="str">
        <f t="shared" ca="1" si="1"/>
        <v/>
      </c>
      <c r="M16" s="60" t="str">
        <f t="shared" ca="1" si="2"/>
        <v/>
      </c>
    </row>
    <row r="17" spans="1:14" ht="13.5" thickBot="1" x14ac:dyDescent="0.25">
      <c r="A17" s="52"/>
      <c r="B17" s="31"/>
      <c r="C17" s="32" t="s">
        <v>23</v>
      </c>
      <c r="D17" s="33" t="s">
        <v>19</v>
      </c>
      <c r="E17" s="34" t="str">
        <f ca="1">IF(E9&gt;10,"OK","crétin")</f>
        <v>OK</v>
      </c>
      <c r="F17" s="35" t="str">
        <f ca="1">IF(F9&gt;11,"OK","moche")</f>
        <v>moche</v>
      </c>
      <c r="G17" s="36" t="str">
        <f ca="1">IF(G9&gt;11,"OK","maladroit")</f>
        <v>OK</v>
      </c>
      <c r="H17" s="37" t="str">
        <f ca="1">IF(H9&lt;13,"OK","mauviette")</f>
        <v>OK</v>
      </c>
      <c r="I17" s="38" t="b">
        <f t="shared" ca="1" si="0"/>
        <v>0</v>
      </c>
      <c r="K17" s="57" t="str">
        <f t="shared" ca="1" si="3"/>
        <v>Non jouable</v>
      </c>
      <c r="L17" s="63" t="str">
        <f t="shared" ca="1" si="1"/>
        <v/>
      </c>
      <c r="M17" s="60" t="str">
        <f t="shared" ca="1" si="2"/>
        <v/>
      </c>
    </row>
    <row r="18" spans="1:14" ht="13.5" thickBot="1" x14ac:dyDescent="0.25">
      <c r="A18" s="52"/>
      <c r="B18" s="31"/>
      <c r="C18" s="32" t="s">
        <v>24</v>
      </c>
      <c r="D18" s="33" t="s">
        <v>19</v>
      </c>
      <c r="E18" s="34" t="s">
        <v>19</v>
      </c>
      <c r="F18" s="35" t="str">
        <f ca="1">IF(F9&gt;9,"OK","moche")</f>
        <v>OK</v>
      </c>
      <c r="G18" s="36" t="str">
        <f ca="1">IF(G9&gt;10,"OK","maladroit")</f>
        <v>OK</v>
      </c>
      <c r="H18" s="37" t="s">
        <v>19</v>
      </c>
      <c r="I18" s="38" t="b">
        <f t="shared" ca="1" si="0"/>
        <v>1</v>
      </c>
      <c r="K18" s="57" t="str">
        <f t="shared" ca="1" si="3"/>
        <v>Jouable</v>
      </c>
      <c r="L18" s="63" t="str">
        <f t="shared" ca="1" si="1"/>
        <v>OK</v>
      </c>
      <c r="M18" s="60" t="str">
        <f t="shared" ca="1" si="2"/>
        <v>Demi-Elfe</v>
      </c>
    </row>
    <row r="19" spans="1:14" ht="13.5" thickBot="1" x14ac:dyDescent="0.25">
      <c r="A19" s="52"/>
      <c r="B19" s="31"/>
      <c r="C19" s="32" t="s">
        <v>25</v>
      </c>
      <c r="D19" s="33" t="s">
        <v>19</v>
      </c>
      <c r="E19" s="34" t="s">
        <v>19</v>
      </c>
      <c r="F19" s="35" t="str">
        <f ca="1">IF(F9&gt;11,"OK","moche")</f>
        <v>moche</v>
      </c>
      <c r="G19" s="36" t="str">
        <f ca="1">IF(G9&gt;9,"OK","maladroit")</f>
        <v>OK</v>
      </c>
      <c r="H19" s="37" t="str">
        <f ca="1">IF(H9&lt;12,"OK","balèze")</f>
        <v>OK</v>
      </c>
      <c r="I19" s="38" t="b">
        <f t="shared" ca="1" si="0"/>
        <v>0</v>
      </c>
      <c r="K19" s="57" t="str">
        <f t="shared" ca="1" si="3"/>
        <v>Non jouable</v>
      </c>
      <c r="L19" s="63" t="str">
        <f t="shared" ca="1" si="1"/>
        <v/>
      </c>
      <c r="M19" s="60" t="str">
        <f t="shared" ca="1" si="2"/>
        <v/>
      </c>
    </row>
    <row r="20" spans="1:14" ht="13.5" thickBot="1" x14ac:dyDescent="0.25">
      <c r="A20" s="52"/>
      <c r="B20" s="31"/>
      <c r="C20" s="32" t="s">
        <v>26</v>
      </c>
      <c r="D20" s="33" t="s">
        <v>19</v>
      </c>
      <c r="E20" s="34" t="str">
        <f ca="1">IF(E9&gt;11,"OK","crétin")</f>
        <v>crétin</v>
      </c>
      <c r="F20" s="35" t="s">
        <v>19</v>
      </c>
      <c r="G20" s="36" t="str">
        <f ca="1">IF(G9&gt;12,"OK","maladroit")</f>
        <v>maladroit</v>
      </c>
      <c r="H20" s="37" t="str">
        <f ca="1">IF(H9&lt;13,"OK","balèze")</f>
        <v>OK</v>
      </c>
      <c r="I20" s="38" t="b">
        <f t="shared" ca="1" si="0"/>
        <v>0</v>
      </c>
      <c r="K20" s="57" t="str">
        <f t="shared" ca="1" si="3"/>
        <v>Non jouable</v>
      </c>
      <c r="L20" s="63" t="str">
        <f t="shared" ca="1" si="1"/>
        <v/>
      </c>
      <c r="M20" s="60" t="str">
        <f t="shared" ca="1" si="2"/>
        <v/>
      </c>
    </row>
    <row r="21" spans="1:14" ht="13.5" thickBot="1" x14ac:dyDescent="0.25">
      <c r="A21" s="52"/>
      <c r="B21" s="31"/>
      <c r="C21" s="32" t="s">
        <v>27</v>
      </c>
      <c r="D21" s="33" t="s">
        <v>19</v>
      </c>
      <c r="E21" s="34" t="str">
        <f ca="1">IF(E9&lt;9,"OK","génie")</f>
        <v>génie</v>
      </c>
      <c r="F21" s="35" t="str">
        <f ca="1">IF(F9&lt;11,"OK","beau")</f>
        <v>OK</v>
      </c>
      <c r="G21" s="36" t="s">
        <v>19</v>
      </c>
      <c r="H21" s="37" t="str">
        <f ca="1">IF(H9&gt;11,"OK","mauviette")</f>
        <v>mauviette</v>
      </c>
      <c r="I21" s="38" t="b">
        <f t="shared" ca="1" si="0"/>
        <v>0</v>
      </c>
      <c r="K21" s="57" t="str">
        <f t="shared" ca="1" si="3"/>
        <v>Non jouable</v>
      </c>
      <c r="L21" s="63" t="str">
        <f t="shared" ca="1" si="1"/>
        <v/>
      </c>
      <c r="M21" s="60" t="str">
        <f t="shared" ca="1" si="2"/>
        <v/>
      </c>
    </row>
    <row r="22" spans="1:14" ht="13.5" thickBot="1" x14ac:dyDescent="0.25">
      <c r="A22" s="52"/>
      <c r="B22" s="31"/>
      <c r="C22" s="32" t="s">
        <v>28</v>
      </c>
      <c r="D22" s="33" t="s">
        <v>19</v>
      </c>
      <c r="E22" s="34" t="str">
        <f ca="1">IF(E9&lt;11,"OK","génie")</f>
        <v>génie</v>
      </c>
      <c r="F22" s="35" t="s">
        <v>19</v>
      </c>
      <c r="G22" s="36" t="str">
        <f ca="1">IF(G9&lt;12,"OK","imbattable")</f>
        <v>imbattable</v>
      </c>
      <c r="H22" s="37" t="str">
        <f ca="1">IF(H9&gt;11,"OK","mauviette")</f>
        <v>mauviette</v>
      </c>
      <c r="I22" s="38" t="b">
        <f t="shared" ca="1" si="0"/>
        <v>0</v>
      </c>
      <c r="K22" s="57" t="str">
        <f t="shared" ca="1" si="3"/>
        <v>Non jouable</v>
      </c>
      <c r="L22" s="63" t="str">
        <f t="shared" ca="1" si="1"/>
        <v/>
      </c>
      <c r="M22" s="60" t="str">
        <f t="shared" ca="1" si="2"/>
        <v/>
      </c>
    </row>
    <row r="23" spans="1:14" ht="13.5" thickBot="1" x14ac:dyDescent="0.25">
      <c r="A23" s="52"/>
      <c r="B23" s="31"/>
      <c r="C23" s="32" t="s">
        <v>29</v>
      </c>
      <c r="D23" s="33" t="str">
        <f ca="1">IF(D9&lt;11,"OK","suicidaire")</f>
        <v>OK</v>
      </c>
      <c r="E23" s="34" t="str">
        <f ca="1">IF(E9&lt;11,"OK","génie")</f>
        <v>génie</v>
      </c>
      <c r="F23" s="35" t="str">
        <f ca="1">IF(F9&lt;9,"OK","beau")</f>
        <v>beau</v>
      </c>
      <c r="G23" s="36" t="s">
        <v>19</v>
      </c>
      <c r="H23" s="37" t="str">
        <f ca="1">IF(H9&lt;10,"OK","balèze")</f>
        <v>balèze</v>
      </c>
      <c r="I23" s="38" t="b">
        <f t="shared" ca="1" si="0"/>
        <v>0</v>
      </c>
      <c r="K23" s="57" t="str">
        <f t="shared" ca="1" si="3"/>
        <v>Non jouable</v>
      </c>
      <c r="L23" s="63" t="str">
        <f t="shared" ca="1" si="1"/>
        <v/>
      </c>
      <c r="M23" s="60" t="str">
        <f t="shared" ca="1" si="2"/>
        <v/>
      </c>
    </row>
    <row r="24" spans="1:14" ht="13.5" thickBot="1" x14ac:dyDescent="0.25">
      <c r="A24" s="52"/>
      <c r="B24" s="31"/>
      <c r="C24" s="32" t="s">
        <v>30</v>
      </c>
      <c r="D24" s="33" t="s">
        <v>19</v>
      </c>
      <c r="E24" s="34" t="str">
        <f ca="1">IF(E9&lt;10,"OK","génie")</f>
        <v>génie</v>
      </c>
      <c r="F24" s="35" t="str">
        <f ca="1">IF(F9&lt;11,"OK","beau")</f>
        <v>OK</v>
      </c>
      <c r="G24" s="36" t="str">
        <f ca="1">IF(G9&lt;12,"OK","imbattable")</f>
        <v>imbattable</v>
      </c>
      <c r="H24" s="37" t="str">
        <f ca="1">IF(H9&gt;12,"OK","mauviette")</f>
        <v>mauviette</v>
      </c>
      <c r="I24" s="38" t="b">
        <f t="shared" ca="1" si="0"/>
        <v>0</v>
      </c>
      <c r="K24" s="57" t="str">
        <f t="shared" ca="1" si="3"/>
        <v>Non jouable</v>
      </c>
      <c r="L24" s="63" t="str">
        <f t="shared" ca="1" si="1"/>
        <v/>
      </c>
      <c r="M24" s="60" t="str">
        <f t="shared" ca="1" si="2"/>
        <v/>
      </c>
    </row>
    <row r="25" spans="1:14" ht="13.5" thickBot="1" x14ac:dyDescent="0.25">
      <c r="B25" s="31"/>
      <c r="C25" s="32" t="s">
        <v>31</v>
      </c>
      <c r="D25" s="33" t="str">
        <f ca="1">IF(D9&gt;11,"OK","froussard")</f>
        <v>froussard</v>
      </c>
      <c r="E25" s="34" t="str">
        <f ca="1">IF(E9&gt;9,"OK","crétin")</f>
        <v>OK</v>
      </c>
      <c r="F25" s="35" t="s">
        <v>19</v>
      </c>
      <c r="G25" s="36" t="s">
        <v>19</v>
      </c>
      <c r="H25" s="37" t="str">
        <f ca="1">IF(H9&lt;11,"OK","balèze")</f>
        <v>OK</v>
      </c>
      <c r="I25" s="38" t="b">
        <f t="shared" ca="1" si="0"/>
        <v>0</v>
      </c>
      <c r="K25" s="57" t="str">
        <f t="shared" ca="1" si="3"/>
        <v>Non jouable</v>
      </c>
      <c r="L25" s="63" t="str">
        <f t="shared" ca="1" si="1"/>
        <v/>
      </c>
      <c r="M25" s="60" t="str">
        <f t="shared" ca="1" si="2"/>
        <v/>
      </c>
    </row>
    <row r="26" spans="1:14" ht="13.5" thickBot="1" x14ac:dyDescent="0.25">
      <c r="B26" s="31"/>
      <c r="C26" s="32" t="s">
        <v>32</v>
      </c>
      <c r="D26" s="33" t="s">
        <v>19</v>
      </c>
      <c r="E26" s="34" t="str">
        <f ca="1">IF(E9&gt;9,"OK","crétin")</f>
        <v>OK</v>
      </c>
      <c r="F26" s="35" t="s">
        <v>19</v>
      </c>
      <c r="G26" s="36" t="str">
        <f ca="1">IF(G9&gt;12,"OK","maladroit")</f>
        <v>maladroit</v>
      </c>
      <c r="H26" s="37" t="str">
        <f ca="1">IF(H9&lt;9,"OK","mauviette")</f>
        <v>mauviette</v>
      </c>
      <c r="I26" s="38" t="b">
        <f t="shared" ca="1" si="0"/>
        <v>0</v>
      </c>
      <c r="K26" s="58" t="str">
        <f t="shared" ca="1" si="3"/>
        <v>Non jouable</v>
      </c>
      <c r="L26" s="64" t="str">
        <f t="shared" ca="1" si="1"/>
        <v/>
      </c>
      <c r="M26" s="61" t="str">
        <f t="shared" ca="1" si="2"/>
        <v/>
      </c>
    </row>
    <row r="28" spans="1:14" ht="26.25" x14ac:dyDescent="0.4">
      <c r="A28" s="49" t="s">
        <v>33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</row>
    <row r="29" spans="1:14" ht="13.5" thickBot="1" x14ac:dyDescent="0.25"/>
    <row r="30" spans="1:14" s="28" customFormat="1" ht="16.5" customHeight="1" thickBot="1" x14ac:dyDescent="0.3">
      <c r="A30" s="20" t="s">
        <v>12</v>
      </c>
      <c r="B30" s="30"/>
      <c r="C30" s="22" t="s">
        <v>34</v>
      </c>
      <c r="D30" s="23" t="s">
        <v>4</v>
      </c>
      <c r="E30" s="24" t="s">
        <v>5</v>
      </c>
      <c r="F30" s="25" t="s">
        <v>6</v>
      </c>
      <c r="G30" s="26" t="s">
        <v>7</v>
      </c>
      <c r="H30" s="27" t="s">
        <v>8</v>
      </c>
      <c r="I30" s="22" t="s">
        <v>14</v>
      </c>
      <c r="K30" s="69" t="s">
        <v>35</v>
      </c>
      <c r="L30" s="29" t="s">
        <v>16</v>
      </c>
      <c r="M30" s="70" t="s">
        <v>17</v>
      </c>
      <c r="N30" s="30"/>
    </row>
    <row r="31" spans="1:14" ht="13.5" thickBot="1" x14ac:dyDescent="0.25">
      <c r="B31" s="31"/>
      <c r="C31" s="32" t="s">
        <v>36</v>
      </c>
      <c r="D31" s="33" t="str">
        <f ca="1">IF(D9&gt;11,"OK","froussard")</f>
        <v>froussard</v>
      </c>
      <c r="E31" s="34" t="s">
        <v>19</v>
      </c>
      <c r="F31" s="35" t="s">
        <v>19</v>
      </c>
      <c r="G31" s="36" t="s">
        <v>19</v>
      </c>
      <c r="H31" s="37" t="str">
        <f ca="1">IF(H9&gt;11,"OK","mauviette")</f>
        <v>mauviette</v>
      </c>
      <c r="I31" s="39" t="b">
        <f t="shared" ref="I31:I48" ca="1" si="4">AND(D31="OK",E31="OK",F31="OK",G31="OK",H31="OK")</f>
        <v>0</v>
      </c>
      <c r="K31" s="67" t="str">
        <f ca="1">IF(I31,"Possible","Impossible")</f>
        <v>Impossible</v>
      </c>
      <c r="L31" s="68" t="str">
        <f t="shared" ref="L31:L48" ca="1" si="5">IF(K31="Possible","OK","")</f>
        <v/>
      </c>
      <c r="M31" s="59" t="str">
        <f t="shared" ref="M31:M48" ca="1" si="6">IF(L31="OK",C31,"")</f>
        <v/>
      </c>
    </row>
    <row r="32" spans="1:14" ht="12.75" customHeight="1" thickBot="1" x14ac:dyDescent="0.25">
      <c r="A32" s="52" t="s">
        <v>37</v>
      </c>
      <c r="B32" s="31"/>
      <c r="C32" s="32" t="s">
        <v>38</v>
      </c>
      <c r="D32" s="33" t="str">
        <f ca="1">IF(D9&gt;11,"OK","froussard")</f>
        <v>froussard</v>
      </c>
      <c r="E32" s="34" t="s">
        <v>19</v>
      </c>
      <c r="F32" s="35" t="s">
        <v>19</v>
      </c>
      <c r="G32" s="36" t="s">
        <v>19</v>
      </c>
      <c r="H32" s="37" t="str">
        <f ca="1">IF(H9&gt;11,"OK","mauviette")</f>
        <v>mauviette</v>
      </c>
      <c r="I32" s="39" t="b">
        <f t="shared" ca="1" si="4"/>
        <v>0</v>
      </c>
      <c r="K32" s="65" t="str">
        <f t="shared" ref="K32:K48" ca="1" si="7">IF(I32,"Possible","Impossible")</f>
        <v>Impossible</v>
      </c>
      <c r="L32" s="63" t="str">
        <f t="shared" ca="1" si="5"/>
        <v/>
      </c>
      <c r="M32" s="60" t="str">
        <f t="shared" ca="1" si="6"/>
        <v/>
      </c>
    </row>
    <row r="33" spans="1:13" ht="13.5" thickBot="1" x14ac:dyDescent="0.25">
      <c r="A33" s="52"/>
      <c r="B33" s="31"/>
      <c r="C33" s="32" t="s">
        <v>39</v>
      </c>
      <c r="D33" s="33" t="str">
        <f ca="1">IF(D9&gt;11,"OK","froussard")</f>
        <v>froussard</v>
      </c>
      <c r="E33" s="34" t="str">
        <f ca="1">IF(E9&gt;9,"OK","crétin")</f>
        <v>OK</v>
      </c>
      <c r="F33" s="35" t="str">
        <f ca="1">IF(F9&gt;10,"OK","moche")</f>
        <v>moche</v>
      </c>
      <c r="G33" s="36" t="s">
        <v>19</v>
      </c>
      <c r="H33" s="37" t="str">
        <f ca="1">IF(H9&gt;8,"OK","mauviette")</f>
        <v>OK</v>
      </c>
      <c r="I33" s="39" t="b">
        <f t="shared" ca="1" si="4"/>
        <v>0</v>
      </c>
      <c r="K33" s="65" t="str">
        <f t="shared" ca="1" si="7"/>
        <v>Impossible</v>
      </c>
      <c r="L33" s="63" t="str">
        <f t="shared" ca="1" si="5"/>
        <v/>
      </c>
      <c r="M33" s="60" t="str">
        <f t="shared" ca="1" si="6"/>
        <v/>
      </c>
    </row>
    <row r="34" spans="1:13" ht="13.5" thickBot="1" x14ac:dyDescent="0.25">
      <c r="A34" s="52"/>
      <c r="B34" s="31"/>
      <c r="C34" s="32" t="s">
        <v>40</v>
      </c>
      <c r="D34" s="33" t="s">
        <v>19</v>
      </c>
      <c r="E34" s="34" t="s">
        <v>19</v>
      </c>
      <c r="F34" s="35" t="s">
        <v>19</v>
      </c>
      <c r="G34" s="36" t="str">
        <f ca="1">IF(G9&gt;12,"OK","maladroit")</f>
        <v>maladroit</v>
      </c>
      <c r="H34" s="37" t="s">
        <v>19</v>
      </c>
      <c r="I34" s="39" t="b">
        <f t="shared" ca="1" si="4"/>
        <v>0</v>
      </c>
      <c r="K34" s="65" t="str">
        <f t="shared" ca="1" si="7"/>
        <v>Impossible</v>
      </c>
      <c r="L34" s="63" t="str">
        <f t="shared" ca="1" si="5"/>
        <v/>
      </c>
      <c r="M34" s="60" t="str">
        <f t="shared" ca="1" si="6"/>
        <v/>
      </c>
    </row>
    <row r="35" spans="1:13" ht="13.5" thickBot="1" x14ac:dyDescent="0.25">
      <c r="A35" s="52"/>
      <c r="B35" s="31"/>
      <c r="C35" s="32" t="s">
        <v>41</v>
      </c>
      <c r="D35" s="33" t="s">
        <v>19</v>
      </c>
      <c r="E35" s="34" t="s">
        <v>19</v>
      </c>
      <c r="F35" s="35" t="s">
        <v>19</v>
      </c>
      <c r="G35" s="36" t="str">
        <f ca="1">IF(G9&gt;12,"OK","maladroit")</f>
        <v>maladroit</v>
      </c>
      <c r="H35" s="37" t="s">
        <v>19</v>
      </c>
      <c r="I35" s="39" t="b">
        <f t="shared" ca="1" si="4"/>
        <v>0</v>
      </c>
      <c r="K35" s="65" t="str">
        <f t="shared" ca="1" si="7"/>
        <v>Impossible</v>
      </c>
      <c r="L35" s="63" t="str">
        <f t="shared" ca="1" si="5"/>
        <v/>
      </c>
      <c r="M35" s="60" t="str">
        <f t="shared" ca="1" si="6"/>
        <v/>
      </c>
    </row>
    <row r="36" spans="1:13" ht="13.5" thickBot="1" x14ac:dyDescent="0.25">
      <c r="A36" s="52"/>
      <c r="B36" s="31"/>
      <c r="C36" s="32" t="s">
        <v>42</v>
      </c>
      <c r="D36" s="33" t="s">
        <v>19</v>
      </c>
      <c r="E36" s="34" t="s">
        <v>19</v>
      </c>
      <c r="F36" s="35" t="s">
        <v>19</v>
      </c>
      <c r="G36" s="36" t="str">
        <f ca="1">IF(G9&gt;11,"OK","maladroit")</f>
        <v>OK</v>
      </c>
      <c r="H36" s="37" t="s">
        <v>19</v>
      </c>
      <c r="I36" s="39" t="b">
        <f t="shared" ca="1" si="4"/>
        <v>1</v>
      </c>
      <c r="K36" s="65" t="str">
        <f t="shared" ca="1" si="7"/>
        <v>Possible</v>
      </c>
      <c r="L36" s="63" t="str">
        <f t="shared" ca="1" si="5"/>
        <v>OK</v>
      </c>
      <c r="M36" s="60" t="str">
        <f t="shared" ca="1" si="6"/>
        <v>Voleur</v>
      </c>
    </row>
    <row r="37" spans="1:13" ht="13.5" thickBot="1" x14ac:dyDescent="0.25">
      <c r="A37" s="52"/>
      <c r="B37" s="31"/>
      <c r="C37" s="32" t="s">
        <v>43</v>
      </c>
      <c r="D37" s="33" t="s">
        <v>19</v>
      </c>
      <c r="E37" s="34" t="s">
        <v>19</v>
      </c>
      <c r="F37" s="35" t="str">
        <f ca="1">IF(F9&gt;11,"OK","moche")</f>
        <v>moche</v>
      </c>
      <c r="G37" s="36" t="s">
        <v>19</v>
      </c>
      <c r="H37" s="37" t="s">
        <v>19</v>
      </c>
      <c r="I37" s="39" t="b">
        <f t="shared" ca="1" si="4"/>
        <v>0</v>
      </c>
      <c r="K37" s="65" t="str">
        <f t="shared" ca="1" si="7"/>
        <v>Impossible</v>
      </c>
      <c r="L37" s="63" t="str">
        <f t="shared" ca="1" si="5"/>
        <v/>
      </c>
      <c r="M37" s="60" t="str">
        <f t="shared" ca="1" si="6"/>
        <v/>
      </c>
    </row>
    <row r="38" spans="1:13" ht="13.5" thickBot="1" x14ac:dyDescent="0.25">
      <c r="A38" s="52"/>
      <c r="B38" s="31"/>
      <c r="C38" s="32" t="s">
        <v>44</v>
      </c>
      <c r="D38" s="33" t="s">
        <v>19</v>
      </c>
      <c r="E38" s="34" t="str">
        <f ca="1">IF(E9&gt;11,"OK","crétin")</f>
        <v>crétin</v>
      </c>
      <c r="F38" s="35" t="s">
        <v>19</v>
      </c>
      <c r="G38" s="36" t="s">
        <v>19</v>
      </c>
      <c r="H38" s="37" t="s">
        <v>19</v>
      </c>
      <c r="I38" s="39" t="b">
        <f t="shared" ca="1" si="4"/>
        <v>0</v>
      </c>
      <c r="K38" s="65" t="str">
        <f t="shared" ca="1" si="7"/>
        <v>Impossible</v>
      </c>
      <c r="L38" s="63" t="str">
        <f t="shared" ca="1" si="5"/>
        <v/>
      </c>
      <c r="M38" s="60" t="str">
        <f t="shared" ca="1" si="6"/>
        <v/>
      </c>
    </row>
    <row r="39" spans="1:13" ht="13.5" thickBot="1" x14ac:dyDescent="0.25">
      <c r="A39" s="52"/>
      <c r="B39" s="31"/>
      <c r="C39" s="32" t="s">
        <v>45</v>
      </c>
      <c r="D39" s="33" t="s">
        <v>19</v>
      </c>
      <c r="E39" s="34" t="str">
        <f ca="1">IF(E9&gt;11,"OK","crétin")</f>
        <v>crétin</v>
      </c>
      <c r="F39" s="35" t="s">
        <v>19</v>
      </c>
      <c r="G39" s="36" t="s">
        <v>19</v>
      </c>
      <c r="H39" s="37" t="s">
        <v>19</v>
      </c>
      <c r="I39" s="39" t="b">
        <f t="shared" ca="1" si="4"/>
        <v>0</v>
      </c>
      <c r="K39" s="65" t="str">
        <f t="shared" ca="1" si="7"/>
        <v>Impossible</v>
      </c>
      <c r="L39" s="63" t="str">
        <f t="shared" ca="1" si="5"/>
        <v/>
      </c>
      <c r="M39" s="60" t="str">
        <f t="shared" ca="1" si="6"/>
        <v/>
      </c>
    </row>
    <row r="40" spans="1:13" ht="13.5" thickBot="1" x14ac:dyDescent="0.25">
      <c r="A40" s="52"/>
      <c r="B40" s="31"/>
      <c r="C40" s="32" t="s">
        <v>46</v>
      </c>
      <c r="D40" s="33" t="s">
        <v>19</v>
      </c>
      <c r="E40" s="34" t="s">
        <v>19</v>
      </c>
      <c r="F40" s="35" t="str">
        <f ca="1">IF(F9&gt;9,"OK","moche")</f>
        <v>OK</v>
      </c>
      <c r="G40" s="36" t="str">
        <f ca="1">IF(G9&gt;9,"OK","maladroit")</f>
        <v>OK</v>
      </c>
      <c r="H40" s="37" t="s">
        <v>19</v>
      </c>
      <c r="I40" s="39" t="b">
        <f t="shared" ca="1" si="4"/>
        <v>1</v>
      </c>
      <c r="K40" s="65" t="str">
        <f t="shared" ca="1" si="7"/>
        <v>Possible</v>
      </c>
      <c r="L40" s="63" t="str">
        <f t="shared" ca="1" si="5"/>
        <v>OK</v>
      </c>
      <c r="M40" s="60" t="str">
        <f t="shared" ca="1" si="6"/>
        <v>Ranger</v>
      </c>
    </row>
    <row r="41" spans="1:13" ht="13.5" thickBot="1" x14ac:dyDescent="0.25">
      <c r="A41" s="52"/>
      <c r="B41" s="31"/>
      <c r="C41" s="32" t="s">
        <v>47</v>
      </c>
      <c r="D41" s="33" t="s">
        <v>19</v>
      </c>
      <c r="E41" s="34" t="s">
        <v>19</v>
      </c>
      <c r="F41" s="35" t="str">
        <f ca="1">IF(F9&gt;11,"OK","moche")</f>
        <v>moche</v>
      </c>
      <c r="G41" s="36" t="str">
        <f ca="1">IF(G9&gt;10,"OK","maladroit")</f>
        <v>OK</v>
      </c>
      <c r="H41" s="37" t="s">
        <v>19</v>
      </c>
      <c r="I41" s="39" t="b">
        <f t="shared" ca="1" si="4"/>
        <v>0</v>
      </c>
      <c r="K41" s="65" t="str">
        <f t="shared" ca="1" si="7"/>
        <v>Impossible</v>
      </c>
      <c r="L41" s="63" t="str">
        <f t="shared" ca="1" si="5"/>
        <v/>
      </c>
      <c r="M41" s="60" t="str">
        <f t="shared" ca="1" si="6"/>
        <v/>
      </c>
    </row>
    <row r="42" spans="1:13" ht="13.5" thickBot="1" x14ac:dyDescent="0.25">
      <c r="B42" s="31"/>
      <c r="C42" s="32" t="s">
        <v>48</v>
      </c>
      <c r="D42" s="33" t="s">
        <v>19</v>
      </c>
      <c r="E42" s="34" t="s">
        <v>19</v>
      </c>
      <c r="F42" s="35" t="s">
        <v>19</v>
      </c>
      <c r="G42" s="36" t="s">
        <v>19</v>
      </c>
      <c r="H42" s="37" t="s">
        <v>19</v>
      </c>
      <c r="I42" s="39" t="b">
        <f t="shared" si="4"/>
        <v>1</v>
      </c>
      <c r="K42" s="65" t="str">
        <f t="shared" si="7"/>
        <v>Possible</v>
      </c>
      <c r="L42" s="63" t="str">
        <f t="shared" si="5"/>
        <v>OK</v>
      </c>
      <c r="M42" s="60" t="str">
        <f t="shared" si="6"/>
        <v>Tzinntch</v>
      </c>
    </row>
    <row r="43" spans="1:13" ht="13.5" thickBot="1" x14ac:dyDescent="0.25">
      <c r="B43" s="31"/>
      <c r="C43" s="32" t="s">
        <v>49</v>
      </c>
      <c r="D43" s="33" t="s">
        <v>19</v>
      </c>
      <c r="E43" s="34" t="str">
        <f ca="1">IF(E9&gt;11,"OK","crétin")</f>
        <v>crétin</v>
      </c>
      <c r="F43" s="35" t="str">
        <f ca="1">IF(F9&gt;10,"OK","moche")</f>
        <v>moche</v>
      </c>
      <c r="G43" s="36" t="s">
        <v>19</v>
      </c>
      <c r="H43" s="37" t="s">
        <v>19</v>
      </c>
      <c r="I43" s="39" t="b">
        <f t="shared" ca="1" si="4"/>
        <v>0</v>
      </c>
      <c r="K43" s="65" t="str">
        <f t="shared" ca="1" si="7"/>
        <v>Impossible</v>
      </c>
      <c r="L43" s="63" t="str">
        <f t="shared" ca="1" si="5"/>
        <v/>
      </c>
      <c r="M43" s="60" t="str">
        <f t="shared" ca="1" si="6"/>
        <v/>
      </c>
    </row>
    <row r="44" spans="1:13" ht="13.5" thickBot="1" x14ac:dyDescent="0.25">
      <c r="B44" s="31"/>
      <c r="C44" s="32" t="s">
        <v>50</v>
      </c>
      <c r="D44" s="33" t="s">
        <v>19</v>
      </c>
      <c r="E44" s="34" t="str">
        <f ca="1">IF(E9&gt;11,"OK","crétin")</f>
        <v>crétin</v>
      </c>
      <c r="F44" s="35" t="str">
        <f ca="1">IF(F9&gt;10,"OK","moche")</f>
        <v>moche</v>
      </c>
      <c r="G44" s="36" t="s">
        <v>19</v>
      </c>
      <c r="H44" s="37" t="s">
        <v>19</v>
      </c>
      <c r="I44" s="39" t="b">
        <f t="shared" ca="1" si="4"/>
        <v>0</v>
      </c>
      <c r="K44" s="65" t="str">
        <f t="shared" ca="1" si="7"/>
        <v>Impossible</v>
      </c>
      <c r="L44" s="63" t="str">
        <f t="shared" ca="1" si="5"/>
        <v/>
      </c>
      <c r="M44" s="60" t="str">
        <f t="shared" ca="1" si="6"/>
        <v/>
      </c>
    </row>
    <row r="45" spans="1:13" ht="13.5" thickBot="1" x14ac:dyDescent="0.25">
      <c r="B45" s="31"/>
      <c r="C45" s="32" t="s">
        <v>51</v>
      </c>
      <c r="D45" s="33" t="s">
        <v>19</v>
      </c>
      <c r="E45" s="34" t="s">
        <v>19</v>
      </c>
      <c r="F45" s="35" t="s">
        <v>19</v>
      </c>
      <c r="G45" s="36" t="str">
        <f ca="1">IF(G9&gt;10,"OK","maladroit")</f>
        <v>OK</v>
      </c>
      <c r="H45" s="37" t="s">
        <v>19</v>
      </c>
      <c r="I45" s="39" t="b">
        <f t="shared" ca="1" si="4"/>
        <v>1</v>
      </c>
      <c r="K45" s="65" t="str">
        <f t="shared" ca="1" si="7"/>
        <v>Possible</v>
      </c>
      <c r="L45" s="63" t="str">
        <f t="shared" ca="1" si="5"/>
        <v>OK</v>
      </c>
      <c r="M45" s="60" t="str">
        <f t="shared" ca="1" si="6"/>
        <v>Ingénieur</v>
      </c>
    </row>
    <row r="46" spans="1:13" ht="13.5" thickBot="1" x14ac:dyDescent="0.25">
      <c r="B46" s="31"/>
      <c r="C46" s="32" t="s">
        <v>52</v>
      </c>
      <c r="D46" s="33" t="str">
        <f ca="1">IF(D9&gt;10,"OK","froussard")</f>
        <v>froussard</v>
      </c>
      <c r="E46" s="34" t="s">
        <v>19</v>
      </c>
      <c r="F46" s="35" t="s">
        <v>19</v>
      </c>
      <c r="G46" s="36" t="str">
        <f ca="1">IF(G9&gt;10,"OK","maladroit")</f>
        <v>OK</v>
      </c>
      <c r="H46" s="37" t="s">
        <v>19</v>
      </c>
      <c r="I46" s="39" t="b">
        <f t="shared" ca="1" si="4"/>
        <v>0</v>
      </c>
      <c r="K46" s="65" t="str">
        <f t="shared" ca="1" si="7"/>
        <v>Impossible</v>
      </c>
      <c r="L46" s="63" t="str">
        <f t="shared" ca="1" si="5"/>
        <v/>
      </c>
      <c r="M46" s="60" t="str">
        <f t="shared" ca="1" si="6"/>
        <v/>
      </c>
    </row>
    <row r="47" spans="1:13" ht="13.5" thickBot="1" x14ac:dyDescent="0.25">
      <c r="B47" s="31"/>
      <c r="C47" s="32" t="s">
        <v>53</v>
      </c>
      <c r="D47" s="33" t="s">
        <v>19</v>
      </c>
      <c r="E47" s="34" t="str">
        <f ca="1">IF(E9&gt;9,"OK","crétin")</f>
        <v>OK</v>
      </c>
      <c r="F47" s="35" t="str">
        <f ca="1">IF(F9&gt;10,"OK","moche")</f>
        <v>moche</v>
      </c>
      <c r="G47" s="36" t="s">
        <v>19</v>
      </c>
      <c r="H47" s="37" t="s">
        <v>19</v>
      </c>
      <c r="I47" s="39" t="b">
        <f t="shared" ca="1" si="4"/>
        <v>0</v>
      </c>
      <c r="K47" s="65" t="str">
        <f t="shared" ca="1" si="7"/>
        <v>Impossible</v>
      </c>
      <c r="L47" s="63" t="str">
        <f t="shared" ca="1" si="5"/>
        <v/>
      </c>
      <c r="M47" s="60" t="str">
        <f t="shared" ca="1" si="6"/>
        <v/>
      </c>
    </row>
    <row r="48" spans="1:13" ht="13.5" thickBot="1" x14ac:dyDescent="0.25">
      <c r="B48" s="31"/>
      <c r="C48" s="32" t="s">
        <v>54</v>
      </c>
      <c r="D48" s="33" t="s">
        <v>19</v>
      </c>
      <c r="E48" s="34" t="str">
        <f ca="1">IF(E9&gt;9,"OK","crétin")</f>
        <v>OK</v>
      </c>
      <c r="F48" s="35" t="str">
        <f ca="1">IF(F9&gt;10,"OK","moche")</f>
        <v>moche</v>
      </c>
      <c r="G48" s="36" t="s">
        <v>19</v>
      </c>
      <c r="H48" s="37" t="s">
        <v>19</v>
      </c>
      <c r="I48" s="39" t="b">
        <f t="shared" ca="1" si="4"/>
        <v>0</v>
      </c>
      <c r="K48" s="66" t="str">
        <f t="shared" ca="1" si="7"/>
        <v>Impossible</v>
      </c>
      <c r="L48" s="64" t="str">
        <f t="shared" ca="1" si="5"/>
        <v/>
      </c>
      <c r="M48" s="61" t="str">
        <f t="shared" ca="1" si="6"/>
        <v/>
      </c>
    </row>
    <row r="50" spans="1:15" ht="26.25" x14ac:dyDescent="0.4">
      <c r="A50" s="50" t="s">
        <v>55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2"/>
      <c r="O50" s="2"/>
    </row>
    <row r="52" spans="1:15" x14ac:dyDescent="0.2">
      <c r="A52" s="53" t="s">
        <v>56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</row>
    <row r="54" spans="1:15" x14ac:dyDescent="0.2">
      <c r="A54" s="53" t="s">
        <v>57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65" spans="1:12" x14ac:dyDescent="0.2">
      <c r="A65" s="54" t="s">
        <v>58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</row>
    <row r="66" spans="1:12" x14ac:dyDescent="0.2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</row>
    <row r="67" spans="1:12" x14ac:dyDescent="0.2">
      <c r="A67" s="40"/>
      <c r="B67" s="41"/>
      <c r="C67" s="40"/>
      <c r="D67" s="40"/>
      <c r="E67" s="40"/>
      <c r="F67" s="40"/>
      <c r="G67" s="40"/>
      <c r="H67" s="40"/>
      <c r="I67" s="40"/>
      <c r="J67" s="40"/>
      <c r="K67" s="40"/>
      <c r="L67" s="40"/>
    </row>
    <row r="68" spans="1:12" x14ac:dyDescent="0.2">
      <c r="A68" s="42" t="s">
        <v>59</v>
      </c>
      <c r="B68" s="41"/>
      <c r="C68" s="43" t="s">
        <v>13</v>
      </c>
      <c r="D68" s="43" t="s">
        <v>4</v>
      </c>
      <c r="E68" s="43" t="s">
        <v>5</v>
      </c>
      <c r="F68" s="43" t="s">
        <v>6</v>
      </c>
      <c r="G68" s="43" t="s">
        <v>7</v>
      </c>
      <c r="H68" s="43" t="s">
        <v>8</v>
      </c>
      <c r="I68" s="40"/>
      <c r="J68" s="40"/>
      <c r="K68" s="40"/>
      <c r="L68" s="40"/>
    </row>
    <row r="69" spans="1:12" x14ac:dyDescent="0.2">
      <c r="A69" s="40"/>
      <c r="B69" s="41"/>
      <c r="C69" s="43" t="str">
        <f t="shared" ref="C69:C81" si="8">IF(B14="x",C14,"")</f>
        <v/>
      </c>
      <c r="D69" s="40"/>
      <c r="E69" s="40"/>
      <c r="F69" s="40"/>
      <c r="G69" s="40"/>
      <c r="H69" s="40"/>
      <c r="I69" s="40"/>
      <c r="J69" s="40"/>
      <c r="K69" s="40"/>
      <c r="L69" s="40"/>
    </row>
    <row r="70" spans="1:12" x14ac:dyDescent="0.2">
      <c r="A70" s="40"/>
      <c r="B70" s="41"/>
      <c r="C70" s="43" t="str">
        <f t="shared" si="8"/>
        <v/>
      </c>
      <c r="D70" s="40" t="str">
        <f>IF(B15="x",12,"")</f>
        <v/>
      </c>
      <c r="E70" s="40"/>
      <c r="F70" s="40"/>
      <c r="G70" s="40"/>
      <c r="H70" s="40" t="str">
        <f>IF(B15="x",13,"")</f>
        <v/>
      </c>
      <c r="I70" s="40"/>
      <c r="J70" s="40"/>
      <c r="K70" s="40"/>
      <c r="L70" s="40"/>
    </row>
    <row r="71" spans="1:12" x14ac:dyDescent="0.2">
      <c r="A71" s="40"/>
      <c r="B71" s="41"/>
      <c r="C71" s="43" t="str">
        <f t="shared" si="8"/>
        <v/>
      </c>
      <c r="D71" s="40" t="str">
        <f>IF(B16="x",11,"")</f>
        <v/>
      </c>
      <c r="E71" s="40"/>
      <c r="F71" s="40"/>
      <c r="G71" s="40"/>
      <c r="H71" s="40" t="str">
        <f>IF(B16="x",12,"")</f>
        <v/>
      </c>
      <c r="I71" s="40"/>
      <c r="J71" s="40"/>
      <c r="K71" s="40"/>
      <c r="L71" s="40"/>
    </row>
    <row r="72" spans="1:12" x14ac:dyDescent="0.2">
      <c r="A72" s="40"/>
      <c r="B72" s="41"/>
      <c r="C72" s="43" t="str">
        <f t="shared" si="8"/>
        <v/>
      </c>
      <c r="D72" s="40"/>
      <c r="E72" s="40" t="str">
        <f>IF(B17="x",11,"")</f>
        <v/>
      </c>
      <c r="F72" s="40" t="str">
        <f>IF(B17="x",12,"")</f>
        <v/>
      </c>
      <c r="G72" s="40" t="str">
        <f>IF(B17="x",12,"")</f>
        <v/>
      </c>
      <c r="H72" s="40" t="str">
        <f>IF(B17="x",-12,"")</f>
        <v/>
      </c>
      <c r="I72" s="40"/>
      <c r="J72" s="40"/>
      <c r="K72" s="40"/>
      <c r="L72" s="40"/>
    </row>
    <row r="73" spans="1:12" x14ac:dyDescent="0.2">
      <c r="A73" s="40"/>
      <c r="B73" s="41"/>
      <c r="C73" s="43" t="str">
        <f t="shared" si="8"/>
        <v/>
      </c>
      <c r="D73" s="40"/>
      <c r="E73" s="40"/>
      <c r="F73" s="40" t="str">
        <f>IF(B18="x",10,"")</f>
        <v/>
      </c>
      <c r="G73" s="40" t="str">
        <f>IF(B18="x",11,"")</f>
        <v/>
      </c>
      <c r="H73" s="40"/>
      <c r="I73" s="40"/>
      <c r="J73" s="40"/>
      <c r="K73" s="40"/>
      <c r="L73" s="40"/>
    </row>
    <row r="74" spans="1:12" x14ac:dyDescent="0.2">
      <c r="A74" s="40"/>
      <c r="B74" s="41"/>
      <c r="C74" s="43" t="str">
        <f t="shared" si="8"/>
        <v/>
      </c>
      <c r="D74" s="40"/>
      <c r="E74" s="40"/>
      <c r="F74" s="40" t="str">
        <f>IF(B19="x",12,"")</f>
        <v/>
      </c>
      <c r="G74" s="40" t="str">
        <f>IF(B19="x",10,"")</f>
        <v/>
      </c>
      <c r="H74" s="40" t="str">
        <f>IF(B19="x",-11,"")</f>
        <v/>
      </c>
      <c r="I74" s="40"/>
      <c r="J74" s="40"/>
      <c r="K74" s="40"/>
      <c r="L74" s="40"/>
    </row>
    <row r="75" spans="1:12" x14ac:dyDescent="0.2">
      <c r="A75" s="40"/>
      <c r="B75" s="41"/>
      <c r="C75" s="43" t="str">
        <f t="shared" si="8"/>
        <v/>
      </c>
      <c r="D75" s="40"/>
      <c r="E75" s="40" t="str">
        <f>IF(B20="x",12,"")</f>
        <v/>
      </c>
      <c r="F75" s="40"/>
      <c r="G75" s="40" t="str">
        <f>IF(B20="x",13,"")</f>
        <v/>
      </c>
      <c r="H75" s="40" t="str">
        <f>IF(B20="x",-12,"")</f>
        <v/>
      </c>
      <c r="I75" s="40"/>
      <c r="J75" s="40"/>
      <c r="K75" s="40"/>
      <c r="L75" s="40"/>
    </row>
    <row r="76" spans="1:12" x14ac:dyDescent="0.2">
      <c r="A76" s="40"/>
      <c r="B76" s="41"/>
      <c r="C76" s="43" t="str">
        <f t="shared" si="8"/>
        <v/>
      </c>
      <c r="D76" s="40"/>
      <c r="E76" s="40" t="str">
        <f>IF(B21="x",-8,"")</f>
        <v/>
      </c>
      <c r="F76" s="40" t="str">
        <f>IF(B21="x",-10,"")</f>
        <v/>
      </c>
      <c r="G76" s="40"/>
      <c r="H76" s="40" t="str">
        <f>IF(B21="x",12,"")</f>
        <v/>
      </c>
      <c r="I76" s="40"/>
      <c r="J76" s="40"/>
      <c r="K76" s="40"/>
      <c r="L76" s="40"/>
    </row>
    <row r="77" spans="1:12" x14ac:dyDescent="0.2">
      <c r="A77" s="40"/>
      <c r="B77" s="41"/>
      <c r="C77" s="43" t="str">
        <f t="shared" si="8"/>
        <v/>
      </c>
      <c r="D77" s="40"/>
      <c r="E77" s="40" t="str">
        <f>IF(B22="x",-10,"")</f>
        <v/>
      </c>
      <c r="F77" s="40"/>
      <c r="G77" s="40" t="str">
        <f>IF(B22="x",-11,"")</f>
        <v/>
      </c>
      <c r="H77" s="40" t="str">
        <f>IF(B22="x",12,"")</f>
        <v/>
      </c>
      <c r="I77" s="40"/>
      <c r="J77" s="40"/>
      <c r="K77" s="40"/>
      <c r="L77" s="40"/>
    </row>
    <row r="78" spans="1:12" x14ac:dyDescent="0.2">
      <c r="A78" s="40"/>
      <c r="B78" s="41"/>
      <c r="C78" s="43" t="str">
        <f t="shared" si="8"/>
        <v/>
      </c>
      <c r="D78" s="40" t="str">
        <f>IF(B23="x",-10,"")</f>
        <v/>
      </c>
      <c r="E78" s="40" t="str">
        <f>IF(B23="x",-10,"")</f>
        <v/>
      </c>
      <c r="F78" s="40" t="str">
        <f>IF(B23="x",-8,"")</f>
        <v/>
      </c>
      <c r="G78" s="40"/>
      <c r="H78" s="40" t="str">
        <f>IF(B23="x",-9,"")</f>
        <v/>
      </c>
      <c r="I78" s="40"/>
      <c r="J78" s="40"/>
      <c r="K78" s="40"/>
      <c r="L78" s="40"/>
    </row>
    <row r="79" spans="1:12" x14ac:dyDescent="0.2">
      <c r="A79" s="40"/>
      <c r="B79" s="41"/>
      <c r="C79" s="43" t="str">
        <f t="shared" si="8"/>
        <v/>
      </c>
      <c r="D79" s="40"/>
      <c r="E79" s="40" t="str">
        <f>IF(B24="x",-9,"")</f>
        <v/>
      </c>
      <c r="F79" s="40" t="str">
        <f>IF(B24="x",-10,"")</f>
        <v/>
      </c>
      <c r="G79" s="40" t="str">
        <f>IF(B24="x",-11,"")</f>
        <v/>
      </c>
      <c r="H79" s="40" t="str">
        <f>IF(B24="x",13,"")</f>
        <v/>
      </c>
      <c r="I79" s="40"/>
      <c r="J79" s="40"/>
      <c r="K79" s="40"/>
      <c r="L79" s="40"/>
    </row>
    <row r="80" spans="1:12" x14ac:dyDescent="0.2">
      <c r="A80" s="40"/>
      <c r="B80" s="41"/>
      <c r="C80" s="43" t="str">
        <f t="shared" si="8"/>
        <v/>
      </c>
      <c r="D80" s="40" t="str">
        <f>IF(B25="x",12,"")</f>
        <v/>
      </c>
      <c r="E80" s="40" t="str">
        <f>IF(B25="x",10,"")</f>
        <v/>
      </c>
      <c r="F80" s="40"/>
      <c r="G80" s="40"/>
      <c r="H80" s="40" t="str">
        <f>IF(B25="x",-10,"")</f>
        <v/>
      </c>
      <c r="I80" s="40"/>
      <c r="J80" s="40"/>
      <c r="K80" s="40"/>
      <c r="L80" s="40"/>
    </row>
    <row r="81" spans="1:12" x14ac:dyDescent="0.2">
      <c r="A81" s="40"/>
      <c r="B81" s="41"/>
      <c r="C81" s="43" t="str">
        <f t="shared" si="8"/>
        <v/>
      </c>
      <c r="D81" s="40"/>
      <c r="E81" s="40" t="str">
        <f>IF(B26="x",10,"")</f>
        <v/>
      </c>
      <c r="F81" s="40"/>
      <c r="G81" s="40" t="str">
        <f>IF(B26="x",13,"")</f>
        <v/>
      </c>
      <c r="H81" s="40" t="str">
        <f>IF(B26="x",-8,"")</f>
        <v/>
      </c>
      <c r="I81" s="40"/>
      <c r="J81" s="40"/>
      <c r="K81" s="40"/>
      <c r="L81" s="40"/>
    </row>
    <row r="82" spans="1:12" x14ac:dyDescent="0.2">
      <c r="A82" s="40"/>
      <c r="B82" s="41"/>
      <c r="C82" s="40"/>
      <c r="D82" s="40"/>
      <c r="E82" s="40"/>
      <c r="F82" s="40"/>
      <c r="G82" s="40"/>
      <c r="H82" s="40"/>
      <c r="I82" s="40"/>
      <c r="J82" s="40"/>
      <c r="K82" s="40"/>
      <c r="L82" s="40"/>
    </row>
    <row r="83" spans="1:12" x14ac:dyDescent="0.2">
      <c r="A83" s="42" t="s">
        <v>59</v>
      </c>
      <c r="B83" s="41"/>
      <c r="C83" s="43" t="s">
        <v>34</v>
      </c>
      <c r="D83" s="43" t="s">
        <v>4</v>
      </c>
      <c r="E83" s="43" t="s">
        <v>5</v>
      </c>
      <c r="F83" s="43" t="s">
        <v>6</v>
      </c>
      <c r="G83" s="43" t="s">
        <v>7</v>
      </c>
      <c r="H83" s="43" t="s">
        <v>8</v>
      </c>
      <c r="I83" s="40"/>
      <c r="J83" s="40"/>
      <c r="K83" s="40"/>
      <c r="L83" s="40"/>
    </row>
    <row r="84" spans="1:12" x14ac:dyDescent="0.2">
      <c r="A84" s="40"/>
      <c r="B84" s="41"/>
      <c r="C84" s="43" t="str">
        <f t="shared" ref="C84:C101" si="9">IF(B31="x",C31,"")</f>
        <v/>
      </c>
      <c r="D84" s="40" t="str">
        <f>IF(B31="x",12,"")</f>
        <v/>
      </c>
      <c r="E84" s="40"/>
      <c r="F84" s="40"/>
      <c r="G84" s="40"/>
      <c r="H84" s="40" t="str">
        <f>IF(B31="x",12,"")</f>
        <v/>
      </c>
      <c r="I84" s="40"/>
      <c r="J84" s="40"/>
      <c r="K84" s="40"/>
      <c r="L84" s="40"/>
    </row>
    <row r="85" spans="1:12" x14ac:dyDescent="0.2">
      <c r="A85" s="40"/>
      <c r="B85" s="41"/>
      <c r="C85" s="43" t="str">
        <f t="shared" si="9"/>
        <v/>
      </c>
      <c r="D85" s="40" t="str">
        <f>IF(B32="x",12,"")</f>
        <v/>
      </c>
      <c r="E85" s="40"/>
      <c r="F85" s="40"/>
      <c r="G85" s="40"/>
      <c r="H85" s="40" t="str">
        <f>IF(B32="x",12,"")</f>
        <v/>
      </c>
      <c r="I85" s="40"/>
      <c r="J85" s="40"/>
      <c r="K85" s="40"/>
      <c r="L85" s="40"/>
    </row>
    <row r="86" spans="1:12" x14ac:dyDescent="0.2">
      <c r="A86" s="40"/>
      <c r="B86" s="41"/>
      <c r="C86" s="43" t="str">
        <f t="shared" si="9"/>
        <v/>
      </c>
      <c r="D86" s="40" t="str">
        <f>IF(B33="x",12,"")</f>
        <v/>
      </c>
      <c r="E86" s="40" t="str">
        <f>IF(B33="x",10,"")</f>
        <v/>
      </c>
      <c r="F86" s="40" t="str">
        <f>IF(B33="x",11,"")</f>
        <v/>
      </c>
      <c r="G86" s="40"/>
      <c r="H86" s="40" t="str">
        <f>IF(B33="x",9,"")</f>
        <v/>
      </c>
      <c r="I86" s="40"/>
      <c r="J86" s="40"/>
      <c r="K86" s="40"/>
      <c r="L86" s="40"/>
    </row>
    <row r="87" spans="1:12" x14ac:dyDescent="0.2">
      <c r="A87" s="40"/>
      <c r="B87" s="41"/>
      <c r="C87" s="43" t="str">
        <f t="shared" si="9"/>
        <v/>
      </c>
      <c r="D87" s="40"/>
      <c r="E87" s="40"/>
      <c r="F87" s="40"/>
      <c r="G87" s="40" t="str">
        <f>IF(B34="x",13,"")</f>
        <v/>
      </c>
      <c r="H87" s="40"/>
      <c r="I87" s="40"/>
      <c r="J87" s="40"/>
      <c r="K87" s="40"/>
      <c r="L87" s="40"/>
    </row>
    <row r="88" spans="1:12" x14ac:dyDescent="0.2">
      <c r="A88" s="40"/>
      <c r="B88" s="41"/>
      <c r="C88" s="43" t="str">
        <f t="shared" si="9"/>
        <v/>
      </c>
      <c r="D88" s="40"/>
      <c r="E88" s="40"/>
      <c r="F88" s="40"/>
      <c r="G88" s="40" t="str">
        <f>IF(B35="x",13,"")</f>
        <v/>
      </c>
      <c r="H88" s="40"/>
      <c r="I88" s="40"/>
      <c r="J88" s="40"/>
      <c r="K88" s="40"/>
      <c r="L88" s="40"/>
    </row>
    <row r="89" spans="1:12" x14ac:dyDescent="0.2">
      <c r="A89" s="40"/>
      <c r="B89" s="41"/>
      <c r="C89" s="43" t="str">
        <f t="shared" si="9"/>
        <v/>
      </c>
      <c r="D89" s="40"/>
      <c r="E89" s="40"/>
      <c r="F89" s="40"/>
      <c r="G89" s="40" t="str">
        <f>IF(B36="x",12,"")</f>
        <v/>
      </c>
      <c r="H89" s="40"/>
      <c r="I89" s="40"/>
      <c r="J89" s="40"/>
      <c r="K89" s="40"/>
      <c r="L89" s="40"/>
    </row>
    <row r="90" spans="1:12" x14ac:dyDescent="0.2">
      <c r="A90" s="40"/>
      <c r="B90" s="41"/>
      <c r="C90" s="43" t="str">
        <f t="shared" si="9"/>
        <v/>
      </c>
      <c r="D90" s="40"/>
      <c r="E90" s="40"/>
      <c r="F90" s="40" t="str">
        <f>IF(B37="x",12,"")</f>
        <v/>
      </c>
      <c r="G90" s="40"/>
      <c r="H90" s="40"/>
      <c r="I90" s="40"/>
      <c r="J90" s="40"/>
      <c r="K90" s="40"/>
      <c r="L90" s="40"/>
    </row>
    <row r="91" spans="1:12" x14ac:dyDescent="0.2">
      <c r="A91" s="40"/>
      <c r="B91" s="41"/>
      <c r="C91" s="43" t="str">
        <f t="shared" si="9"/>
        <v/>
      </c>
      <c r="D91" s="40"/>
      <c r="E91" s="40" t="str">
        <f>IF(B38="x",12,"")</f>
        <v/>
      </c>
      <c r="F91" s="40"/>
      <c r="G91" s="40"/>
      <c r="H91" s="40"/>
      <c r="I91" s="40"/>
      <c r="J91" s="40"/>
      <c r="K91" s="40"/>
      <c r="L91" s="40"/>
    </row>
    <row r="92" spans="1:12" x14ac:dyDescent="0.2">
      <c r="A92" s="40"/>
      <c r="B92" s="41"/>
      <c r="C92" s="43" t="str">
        <f t="shared" si="9"/>
        <v/>
      </c>
      <c r="D92" s="40"/>
      <c r="E92" s="40" t="str">
        <f>IF(B39="x",12,"")</f>
        <v/>
      </c>
      <c r="F92" s="40"/>
      <c r="G92" s="40"/>
      <c r="H92" s="40"/>
      <c r="I92" s="40"/>
      <c r="J92" s="40"/>
      <c r="K92" s="40"/>
      <c r="L92" s="40"/>
    </row>
    <row r="93" spans="1:12" x14ac:dyDescent="0.2">
      <c r="A93" s="40"/>
      <c r="B93" s="41"/>
      <c r="C93" s="43" t="str">
        <f t="shared" si="9"/>
        <v/>
      </c>
      <c r="D93" s="40"/>
      <c r="E93" s="40"/>
      <c r="F93" s="40" t="str">
        <f>IF(B40="x",10,"")</f>
        <v/>
      </c>
      <c r="G93" s="40" t="str">
        <f>IF(B40="x",10,"")</f>
        <v/>
      </c>
      <c r="H93" s="40"/>
      <c r="I93" s="40"/>
      <c r="J93" s="40"/>
      <c r="K93" s="40"/>
      <c r="L93" s="40"/>
    </row>
    <row r="94" spans="1:12" x14ac:dyDescent="0.2">
      <c r="A94" s="40"/>
      <c r="B94" s="41"/>
      <c r="C94" s="43" t="str">
        <f t="shared" si="9"/>
        <v/>
      </c>
      <c r="D94" s="40"/>
      <c r="E94" s="40"/>
      <c r="F94" s="40" t="str">
        <f>IF(B41="x",12,"")</f>
        <v/>
      </c>
      <c r="G94" s="40" t="str">
        <f>IF(B41="x",11,"")</f>
        <v/>
      </c>
      <c r="H94" s="40"/>
      <c r="I94" s="40"/>
      <c r="J94" s="40"/>
      <c r="K94" s="40"/>
      <c r="L94" s="40"/>
    </row>
    <row r="95" spans="1:12" x14ac:dyDescent="0.2">
      <c r="A95" s="40"/>
      <c r="B95" s="41"/>
      <c r="C95" s="43" t="str">
        <f t="shared" si="9"/>
        <v/>
      </c>
      <c r="D95" s="40"/>
      <c r="E95" s="40"/>
      <c r="F95" s="40"/>
      <c r="G95" s="40"/>
      <c r="H95" s="40"/>
      <c r="I95" s="40"/>
      <c r="J95" s="40"/>
      <c r="K95" s="40"/>
      <c r="L95" s="40"/>
    </row>
    <row r="96" spans="1:12" x14ac:dyDescent="0.2">
      <c r="A96" s="40"/>
      <c r="B96" s="41"/>
      <c r="C96" s="43" t="str">
        <f t="shared" si="9"/>
        <v/>
      </c>
      <c r="D96" s="40"/>
      <c r="E96" s="40" t="str">
        <f>IF(B43="x",12,"")</f>
        <v/>
      </c>
      <c r="F96" s="40" t="str">
        <f>IF(B43="x",12,"")</f>
        <v/>
      </c>
      <c r="G96" s="40"/>
      <c r="H96" s="40"/>
      <c r="I96" s="40"/>
      <c r="J96" s="40"/>
      <c r="K96" s="40"/>
      <c r="L96" s="40"/>
    </row>
    <row r="97" spans="1:12" x14ac:dyDescent="0.2">
      <c r="A97" s="40"/>
      <c r="B97" s="41"/>
      <c r="C97" s="43" t="str">
        <f t="shared" si="9"/>
        <v/>
      </c>
      <c r="D97" s="40"/>
      <c r="E97" s="40" t="str">
        <f>IF(B44="x",12,"")</f>
        <v/>
      </c>
      <c r="F97" s="40" t="str">
        <f>IF(B44="x",11,"")</f>
        <v/>
      </c>
      <c r="G97" s="40"/>
      <c r="H97" s="40"/>
      <c r="I97" s="40"/>
      <c r="J97" s="40"/>
      <c r="K97" s="40"/>
      <c r="L97" s="40"/>
    </row>
    <row r="98" spans="1:12" x14ac:dyDescent="0.2">
      <c r="A98" s="40"/>
      <c r="B98" s="41"/>
      <c r="C98" s="43" t="str">
        <f t="shared" si="9"/>
        <v/>
      </c>
      <c r="D98" s="40"/>
      <c r="E98" s="40"/>
      <c r="F98" s="40"/>
      <c r="G98" s="40" t="str">
        <f>IF(B45="x",11,"")</f>
        <v/>
      </c>
      <c r="H98" s="40"/>
      <c r="I98" s="40"/>
      <c r="J98" s="40"/>
      <c r="K98" s="40"/>
      <c r="L98" s="40"/>
    </row>
    <row r="99" spans="1:12" x14ac:dyDescent="0.2">
      <c r="A99" s="40"/>
      <c r="B99" s="41"/>
      <c r="C99" s="43" t="str">
        <f t="shared" si="9"/>
        <v/>
      </c>
      <c r="D99" s="40" t="str">
        <f>IF(B46="x",11,"")</f>
        <v/>
      </c>
      <c r="E99" s="40"/>
      <c r="F99" s="40"/>
      <c r="G99" s="40" t="str">
        <f>IF(B46="x",11,"")</f>
        <v/>
      </c>
      <c r="H99" s="40"/>
      <c r="I99" s="40"/>
      <c r="J99" s="40"/>
      <c r="K99" s="40"/>
      <c r="L99" s="40"/>
    </row>
    <row r="100" spans="1:12" x14ac:dyDescent="0.2">
      <c r="A100" s="40"/>
      <c r="B100" s="41"/>
      <c r="C100" s="43" t="str">
        <f t="shared" si="9"/>
        <v/>
      </c>
      <c r="D100" s="40"/>
      <c r="E100" s="40" t="str">
        <f>IF(B47="x",10,"")</f>
        <v/>
      </c>
      <c r="F100" s="40" t="str">
        <f>IF(B47="x",11,"")</f>
        <v/>
      </c>
      <c r="G100" s="40"/>
      <c r="H100" s="40"/>
      <c r="I100" s="40"/>
      <c r="J100" s="40"/>
      <c r="K100" s="40"/>
      <c r="L100" s="40"/>
    </row>
    <row r="101" spans="1:12" x14ac:dyDescent="0.2">
      <c r="A101" s="40"/>
      <c r="B101" s="41"/>
      <c r="C101" s="43" t="str">
        <f t="shared" si="9"/>
        <v/>
      </c>
      <c r="D101" s="40"/>
      <c r="E101" s="40" t="str">
        <f>IF(B48="x",10,"")</f>
        <v/>
      </c>
      <c r="F101" s="40" t="str">
        <f>IF(B48="x",11,"")</f>
        <v/>
      </c>
      <c r="G101" s="40"/>
      <c r="H101" s="40"/>
      <c r="I101" s="40"/>
      <c r="J101" s="40"/>
      <c r="K101" s="40"/>
      <c r="L101" s="40"/>
    </row>
    <row r="102" spans="1:12" x14ac:dyDescent="0.2">
      <c r="A102" s="40"/>
      <c r="B102" s="41"/>
      <c r="C102" s="40"/>
      <c r="D102" s="40"/>
      <c r="E102" s="40"/>
      <c r="F102" s="40"/>
      <c r="G102" s="40"/>
      <c r="H102" s="40"/>
      <c r="I102" s="40"/>
      <c r="J102" s="40"/>
      <c r="K102" s="40"/>
      <c r="L102" s="40"/>
    </row>
    <row r="103" spans="1:12" x14ac:dyDescent="0.2">
      <c r="A103" s="42"/>
      <c r="B103" s="41"/>
      <c r="C103" s="44" t="s">
        <v>60</v>
      </c>
      <c r="D103" s="40">
        <f>IF(MAX(D69:D81,D84:D101)&gt;0,MAX(D69:D81,D84:D101),8)</f>
        <v>8</v>
      </c>
      <c r="E103" s="40">
        <f>IF(MAX(E69:E81,E84:E101)&gt;0,MAX(E69:E81,E84:E101),8)</f>
        <v>8</v>
      </c>
      <c r="F103" s="40">
        <f>IF(MAX(F69:F81,F84:F101)&gt;0,MAX(F69:F81,F84:F101),8)</f>
        <v>8</v>
      </c>
      <c r="G103" s="40">
        <f>IF(MAX(G69:G81,G84:G101)&gt;0,MAX(G69:G81,G84:G101),8)</f>
        <v>8</v>
      </c>
      <c r="H103" s="40">
        <f>IF(MAX(H69:H81,H84:H101)&gt;0,MAX(H69:H81,H84:H101),8)</f>
        <v>8</v>
      </c>
      <c r="I103" s="40"/>
      <c r="J103" s="40"/>
      <c r="K103" s="40"/>
      <c r="L103" s="40"/>
    </row>
    <row r="104" spans="1:12" x14ac:dyDescent="0.2">
      <c r="A104" s="42"/>
      <c r="B104" s="41"/>
      <c r="C104" s="44" t="s">
        <v>61</v>
      </c>
      <c r="D104" s="40">
        <f>IF(MIN(D69:D81,D84:D101)&lt;0,-MIN(D69:D81,D84:D101),13)</f>
        <v>13</v>
      </c>
      <c r="E104" s="40">
        <f>IF(MIN(E69:E81,E84:E101)&lt;0,-MIN(E69:E81,E84:E101),13)</f>
        <v>13</v>
      </c>
      <c r="F104" s="40">
        <f>IF(MIN(F69:F81,F84:F101)&lt;0,-MIN(F69:F81,F84:F101),13)</f>
        <v>13</v>
      </c>
      <c r="G104" s="40">
        <f>IF(MIN(G69:G81,G84:G101)&lt;0,-MIN(G69:G81,G84:G101),13)</f>
        <v>13</v>
      </c>
      <c r="H104" s="40">
        <f>IF(MIN(H69:H81,H84:H101)&lt;0,-MIN(H69:H81,H84:H101),13)</f>
        <v>13</v>
      </c>
      <c r="I104" s="40"/>
      <c r="J104" s="40"/>
      <c r="K104" s="40"/>
      <c r="L104" s="40"/>
    </row>
    <row r="105" spans="1:12" x14ac:dyDescent="0.2">
      <c r="A105" s="45"/>
      <c r="B105" s="46"/>
      <c r="C105" s="45"/>
      <c r="D105" s="45"/>
      <c r="E105" s="45"/>
      <c r="F105" s="45"/>
      <c r="G105" s="45"/>
      <c r="H105" s="45"/>
      <c r="I105" s="45"/>
      <c r="J105" s="45"/>
      <c r="K105" s="45"/>
      <c r="L105" s="45"/>
    </row>
  </sheetData>
  <sheetProtection selectLockedCells="1" selectUnlockedCells="1"/>
  <mergeCells count="13">
    <mergeCell ref="A65:L66"/>
    <mergeCell ref="A15:A24"/>
    <mergeCell ref="A28:M28"/>
    <mergeCell ref="A32:A41"/>
    <mergeCell ref="A50:M50"/>
    <mergeCell ref="A52:M52"/>
    <mergeCell ref="A54:M54"/>
    <mergeCell ref="A1:M1"/>
    <mergeCell ref="A2:M2"/>
    <mergeCell ref="A4:D4"/>
    <mergeCell ref="A6:M6"/>
    <mergeCell ref="A8:C9"/>
    <mergeCell ref="A11:M11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Endemion</dc:creator>
  <cp:lastModifiedBy>Progin Ludovic</cp:lastModifiedBy>
  <dcterms:created xsi:type="dcterms:W3CDTF">2012-10-06T11:58:43Z</dcterms:created>
  <dcterms:modified xsi:type="dcterms:W3CDTF">2012-10-06T12:05:13Z</dcterms:modified>
</cp:coreProperties>
</file>